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álculo de Redes Desbalanceadas" sheetId="1" r:id="rId4"/>
    <sheet state="hidden" name="Tabela dos Splitteres" sheetId="2" r:id="rId5"/>
  </sheets>
  <definedNames/>
  <calcPr/>
  <extLst>
    <ext uri="GoogleSheetsCustomDataVersion2">
      <go:sheetsCustomData xmlns:go="http://customooxmlschemas.google.com/" r:id="rId6" roundtripDataChecksum="naXZwOgR5seUSLr7qJwMgTitM9mnyLFiFTZZJ7bgvn4="/>
    </ext>
  </extLst>
</workbook>
</file>

<file path=xl/sharedStrings.xml><?xml version="1.0" encoding="utf-8"?>
<sst xmlns="http://schemas.openxmlformats.org/spreadsheetml/2006/main" count="176" uniqueCount="82">
  <si>
    <t xml:space="preserve">PLANILLA CÁLCULO DE REDES DESBALANCEADAS </t>
  </si>
  <si>
    <t>CTO 01</t>
  </si>
  <si>
    <t>CTO 02</t>
  </si>
  <si>
    <t>CTO 03</t>
  </si>
  <si>
    <t>CTO 04</t>
  </si>
  <si>
    <t>CTO 05</t>
  </si>
  <si>
    <t>CTO 06</t>
  </si>
  <si>
    <t>CTO 07</t>
  </si>
  <si>
    <t>CTO 08</t>
  </si>
  <si>
    <t>CTO 09</t>
  </si>
  <si>
    <t>CTO 10</t>
  </si>
  <si>
    <t>CTO 11</t>
  </si>
  <si>
    <t>CTO 12</t>
  </si>
  <si>
    <t>CTO 13</t>
  </si>
  <si>
    <t>CTO 14</t>
  </si>
  <si>
    <t>CTO 15</t>
  </si>
  <si>
    <t>CTO 16</t>
  </si>
  <si>
    <t>1X2</t>
  </si>
  <si>
    <t>Potencia de OLT</t>
  </si>
  <si>
    <t>Señal CTO:</t>
  </si>
  <si>
    <t>Señal Cliente:</t>
  </si>
  <si>
    <t>Información</t>
  </si>
  <si>
    <r>
      <rPr>
        <rFont val="Calibri"/>
        <b/>
        <color theme="0"/>
        <sz val="16.0"/>
      </rPr>
      <t xml:space="preserve">TRAMO A
</t>
    </r>
    <r>
      <rPr>
        <rFont val="Calibri"/>
        <b/>
        <color theme="0"/>
        <sz val="11.0"/>
      </rPr>
      <t>Entre</t>
    </r>
    <r>
      <rPr>
        <rFont val="Calibri"/>
        <b/>
        <color theme="0"/>
        <sz val="9.0"/>
      </rPr>
      <t xml:space="preserve"> DIO</t>
    </r>
    <r>
      <rPr>
        <rFont val="Calibri"/>
        <b/>
        <color theme="0"/>
        <sz val="11.0"/>
      </rPr>
      <t xml:space="preserve"> y 1º Splitter</t>
    </r>
  </si>
  <si>
    <r>
      <rPr>
        <rFont val="Calibri"/>
        <b/>
        <color theme="0"/>
        <sz val="16.0"/>
      </rPr>
      <t xml:space="preserve">TRAMO B
</t>
    </r>
    <r>
      <rPr>
        <rFont val="Calibri"/>
        <b/>
        <color theme="0"/>
        <sz val="11.0"/>
      </rPr>
      <t>Entre 1º y 2º Splitter</t>
    </r>
  </si>
  <si>
    <r>
      <rPr>
        <rFont val="Calibri"/>
        <b/>
        <color theme="0"/>
        <sz val="16.0"/>
      </rPr>
      <t xml:space="preserve">TRAMO C
</t>
    </r>
    <r>
      <rPr>
        <rFont val="Calibri"/>
        <b/>
        <color theme="0"/>
        <sz val="11.0"/>
      </rPr>
      <t>Entre 2º y 3º Splitter</t>
    </r>
  </si>
  <si>
    <r>
      <rPr>
        <rFont val="Calibri"/>
        <b/>
        <color theme="0"/>
        <sz val="16.0"/>
      </rPr>
      <t xml:space="preserve">TRAMO D
</t>
    </r>
    <r>
      <rPr>
        <rFont val="Calibri"/>
        <b/>
        <color theme="0"/>
        <sz val="11.0"/>
      </rPr>
      <t>Entre 3º y 4º Splitter</t>
    </r>
  </si>
  <si>
    <r>
      <rPr>
        <rFont val="Calibri"/>
        <b/>
        <color theme="0"/>
        <sz val="16.0"/>
      </rPr>
      <t xml:space="preserve">TRAMO E
</t>
    </r>
    <r>
      <rPr>
        <rFont val="Calibri"/>
        <b/>
        <color theme="0"/>
        <sz val="11.0"/>
      </rPr>
      <t>Entre 4º y 5º Splitter</t>
    </r>
  </si>
  <si>
    <r>
      <rPr>
        <rFont val="Calibri"/>
        <b/>
        <color theme="0"/>
        <sz val="16.0"/>
      </rPr>
      <t xml:space="preserve">TRAMO F
</t>
    </r>
    <r>
      <rPr>
        <rFont val="Calibri"/>
        <b/>
        <color theme="0"/>
        <sz val="11.0"/>
      </rPr>
      <t>Entre 5º y 6º Splitter</t>
    </r>
  </si>
  <si>
    <r>
      <rPr>
        <rFont val="Calibri"/>
        <b/>
        <color theme="0"/>
        <sz val="16.0"/>
      </rPr>
      <t xml:space="preserve">TRAMO G
</t>
    </r>
    <r>
      <rPr>
        <rFont val="Calibri"/>
        <b/>
        <color theme="0"/>
        <sz val="11.0"/>
      </rPr>
      <t>Entre 6º y 7º Splitter</t>
    </r>
  </si>
  <si>
    <r>
      <rPr>
        <rFont val="Calibri"/>
        <b/>
        <color theme="0"/>
        <sz val="16.0"/>
      </rPr>
      <t xml:space="preserve">TRAMO H
</t>
    </r>
    <r>
      <rPr>
        <rFont val="Calibri"/>
        <b/>
        <color theme="0"/>
        <sz val="11.0"/>
      </rPr>
      <t>Entre 7º y  8º Splitter</t>
    </r>
  </si>
  <si>
    <r>
      <rPr>
        <rFont val="Calibri"/>
        <b/>
        <color theme="0"/>
        <sz val="16.0"/>
      </rPr>
      <t xml:space="preserve">TRAMO I
</t>
    </r>
    <r>
      <rPr>
        <rFont val="Calibri"/>
        <b/>
        <color theme="0"/>
        <sz val="11.0"/>
      </rPr>
      <t>Entre 8º y 9º Splitter</t>
    </r>
  </si>
  <si>
    <r>
      <rPr>
        <rFont val="Calibri"/>
        <b/>
        <color theme="0"/>
        <sz val="16.0"/>
      </rPr>
      <t xml:space="preserve">TRAMO J
</t>
    </r>
    <r>
      <rPr>
        <rFont val="Calibri"/>
        <b/>
        <color theme="0"/>
        <sz val="11.0"/>
      </rPr>
      <t>Entre 9º y 10º Splitter</t>
    </r>
  </si>
  <si>
    <r>
      <rPr>
        <rFont val="Calibri"/>
        <b/>
        <color theme="0"/>
        <sz val="16.0"/>
      </rPr>
      <t xml:space="preserve">TRAMO K
</t>
    </r>
    <r>
      <rPr>
        <rFont val="Calibri"/>
        <b/>
        <color theme="0"/>
        <sz val="11.0"/>
      </rPr>
      <t>Entre 10º y 11º Splitter</t>
    </r>
  </si>
  <si>
    <r>
      <rPr>
        <rFont val="Calibri"/>
        <b/>
        <color theme="0"/>
        <sz val="16.0"/>
      </rPr>
      <t xml:space="preserve">TRAMO L
</t>
    </r>
    <r>
      <rPr>
        <rFont val="Calibri"/>
        <b/>
        <color theme="0"/>
        <sz val="11.0"/>
      </rPr>
      <t>Entre 11º y 12º Splitter</t>
    </r>
  </si>
  <si>
    <r>
      <rPr>
        <rFont val="Calibri"/>
        <b/>
        <color theme="0"/>
        <sz val="16.0"/>
      </rPr>
      <t xml:space="preserve">TRAMO M
</t>
    </r>
    <r>
      <rPr>
        <rFont val="Calibri"/>
        <b/>
        <color theme="0"/>
        <sz val="11.0"/>
      </rPr>
      <t>Entre 12º y 13º Splitter</t>
    </r>
  </si>
  <si>
    <r>
      <rPr>
        <rFont val="Calibri"/>
        <b/>
        <color theme="0"/>
        <sz val="16.0"/>
      </rPr>
      <t xml:space="preserve">TRAMO N
</t>
    </r>
    <r>
      <rPr>
        <rFont val="Calibri"/>
        <b/>
        <color theme="0"/>
        <sz val="11.0"/>
      </rPr>
      <t>Entre 13º y 14º Splitter</t>
    </r>
  </si>
  <si>
    <r>
      <rPr>
        <rFont val="Calibri"/>
        <b/>
        <color theme="0"/>
        <sz val="16.0"/>
      </rPr>
      <t xml:space="preserve">TRAMO O
</t>
    </r>
    <r>
      <rPr>
        <rFont val="Calibri"/>
        <b/>
        <color theme="0"/>
        <sz val="11.0"/>
      </rPr>
      <t>Entre 14º y 15º Splitter</t>
    </r>
  </si>
  <si>
    <r>
      <rPr>
        <rFont val="Calibri"/>
        <b/>
        <color theme="0"/>
        <sz val="16.0"/>
      </rPr>
      <t xml:space="preserve">TRAMO P
</t>
    </r>
    <r>
      <rPr>
        <rFont val="Calibri"/>
        <b/>
        <color theme="0"/>
        <sz val="11.0"/>
      </rPr>
      <t>Entre 15º y 16º Splitter</t>
    </r>
  </si>
  <si>
    <t>Distancia del  Tramo (Metros)</t>
  </si>
  <si>
    <t>Señal de Entrada Splitter Desbalanceado</t>
  </si>
  <si>
    <t>Tipo Splitter Desbalanceado (HUB)</t>
  </si>
  <si>
    <t>10:90</t>
  </si>
  <si>
    <t>15:85</t>
  </si>
  <si>
    <t>20:80</t>
  </si>
  <si>
    <t>25:75</t>
  </si>
  <si>
    <t>30:70</t>
  </si>
  <si>
    <t>50:50</t>
  </si>
  <si>
    <t>Ausente</t>
  </si>
  <si>
    <t>Saída Splitters Desbalanceado</t>
  </si>
  <si>
    <t>%Menor 1</t>
  </si>
  <si>
    <t>%Maior 1</t>
  </si>
  <si>
    <t>Atenuações nos Ramos</t>
  </si>
  <si>
    <t>Sinal Saída Splitter Desbalanceado</t>
  </si>
  <si>
    <t>Tipo Splitter CTO (NAP de clientes)</t>
  </si>
  <si>
    <t>1:8</t>
  </si>
  <si>
    <t>Atenuação Splitter Balanceado</t>
  </si>
  <si>
    <t>Cantidad de fusiones entre DIO y CTO</t>
  </si>
  <si>
    <t>Cantidad de conectores entre DIO y CTO</t>
  </si>
  <si>
    <t>Señal de salida de Splitter CTO</t>
  </si>
  <si>
    <t>* Los campos que deben completarse o seleccionarse para el cálculo a realizar están en AMARILLO, el resto son fijos.</t>
  </si>
  <si>
    <t>Elavorada por: Matheus Marmentini</t>
  </si>
  <si>
    <t>Splitteres Balanceados e Desbalanceados</t>
  </si>
  <si>
    <t>Splitter</t>
  </si>
  <si>
    <t>Saida 01 / %Menor</t>
  </si>
  <si>
    <t>Saida 02 / %Maior</t>
  </si>
  <si>
    <t>Cod</t>
  </si>
  <si>
    <t>Saida 01</t>
  </si>
  <si>
    <t>Saida 02</t>
  </si>
  <si>
    <t>Simétrica</t>
  </si>
  <si>
    <t>1:2</t>
  </si>
  <si>
    <t>1:99</t>
  </si>
  <si>
    <t>1:4</t>
  </si>
  <si>
    <t>2:98</t>
  </si>
  <si>
    <t>5:95</t>
  </si>
  <si>
    <t>1:16</t>
  </si>
  <si>
    <t>Splitter Desbalanceado</t>
  </si>
  <si>
    <t>%Menor</t>
  </si>
  <si>
    <t>%Maior</t>
  </si>
  <si>
    <t>35:65</t>
  </si>
  <si>
    <t>40:60</t>
  </si>
  <si>
    <t>45:55</t>
  </si>
  <si>
    <t>Potência Saída da OLT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</si>
</sst>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\ &quot;dBm&quot;"/>
    <numFmt numFmtId="165" formatCode="0\ &quot;M&quot;"/>
    <numFmt numFmtId="166" formatCode="0.00\ &quot;dB&quot;"/>
  </numFmts>
  <fonts count="13">
    <font>
      <sz val="11.0"/>
      <color theme="1"/>
      <name val="Calibri"/>
      <scheme val="minor"/>
    </font>
    <font>
      <sz val="11.0"/>
      <color theme="1"/>
      <name val="Calibri"/>
    </font>
    <font>
      <b/>
      <sz val="36.0"/>
      <color rgb="FF0B5394"/>
      <name val="Calibri"/>
    </font>
    <font/>
    <font>
      <b/>
      <i/>
      <sz val="14.0"/>
      <color theme="1"/>
      <name val="Calibri"/>
    </font>
    <font>
      <b/>
      <sz val="22.0"/>
      <color theme="1"/>
      <name val="Calibri"/>
    </font>
    <font>
      <b/>
      <sz val="18.0"/>
      <color theme="0"/>
      <name val="Calibri"/>
    </font>
    <font>
      <b/>
      <sz val="16.0"/>
      <color theme="0"/>
      <name val="Calibri"/>
    </font>
    <font>
      <sz val="14.0"/>
      <color theme="0"/>
      <name val="Calibri"/>
    </font>
    <font>
      <sz val="14.0"/>
      <color theme="1"/>
      <name val="Calibri"/>
    </font>
    <font>
      <sz val="11.0"/>
      <color rgb="FFFF0000"/>
      <name val="Calibri"/>
    </font>
    <font>
      <b/>
      <sz val="14.0"/>
      <color theme="1"/>
      <name val="Calibri"/>
    </font>
    <font>
      <sz val="18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EFBE1A"/>
        <bgColor rgb="FFEFBE1A"/>
      </patternFill>
    </fill>
    <fill>
      <patternFill patternType="solid">
        <fgColor rgb="FF080808"/>
        <bgColor rgb="FF080808"/>
      </patternFill>
    </fill>
    <fill>
      <patternFill patternType="solid">
        <fgColor rgb="FFBCBCBC"/>
        <bgColor rgb="FFBCBCBC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</fills>
  <borders count="49">
    <border/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</border>
    <border>
      <left/>
      <right/>
      <top style="medium">
        <color rgb="FF000000"/>
      </top>
      <bottom/>
    </border>
    <border>
      <left/>
      <top style="medium">
        <color rgb="FF000000"/>
      </top>
    </border>
    <border>
      <top style="medium">
        <color rgb="FF000000"/>
      </top>
    </border>
    <border>
      <right/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/>
      <bottom/>
    </border>
    <border>
      <left/>
      <right/>
    </border>
    <border>
      <left/>
      <right/>
      <top/>
      <bottom/>
    </border>
    <border>
      <left/>
    </border>
    <border>
      <right/>
    </border>
    <border>
      <right style="medium">
        <color rgb="FF000000"/>
      </right>
    </border>
    <border>
      <left/>
      <bottom/>
    </border>
    <border>
      <bottom/>
    </border>
    <border>
      <right/>
      <bottom/>
    </border>
    <border>
      <left/>
      <right/>
      <bottom/>
    </border>
    <border>
      <right style="medium">
        <color rgb="FF000000"/>
      </right>
      <bottom/>
    </border>
    <border>
      <left style="medium">
        <color rgb="FF000000"/>
      </lef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</border>
    <border>
      <left/>
      <top/>
    </border>
    <border>
      <right/>
      <top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left"/>
    </xf>
    <xf borderId="1" fillId="2" fontId="1" numFmtId="0" xfId="0" applyBorder="1" applyFill="1" applyFont="1"/>
    <xf borderId="2" fillId="2" fontId="1" numFmtId="0" xfId="0" applyAlignment="1" applyBorder="1" applyFont="1">
      <alignment horizontal="center"/>
    </xf>
    <xf borderId="3" fillId="2" fontId="1" numFmtId="0" xfId="0" applyBorder="1" applyFont="1"/>
    <xf borderId="4" fillId="2" fontId="2" numFmtId="0" xfId="0" applyAlignment="1" applyBorder="1" applyFont="1">
      <alignment horizontal="center" readingOrder="0" vertical="center"/>
    </xf>
    <xf borderId="5" fillId="0" fontId="3" numFmtId="0" xfId="0" applyBorder="1" applyFont="1"/>
    <xf borderId="6" fillId="0" fontId="3" numFmtId="0" xfId="0" applyBorder="1" applyFont="1"/>
    <xf borderId="4" fillId="2" fontId="1" numFmtId="0" xfId="0" applyAlignment="1" applyBorder="1" applyFont="1">
      <alignment horizontal="center"/>
    </xf>
    <xf borderId="7" fillId="0" fontId="3" numFmtId="0" xfId="0" applyBorder="1" applyFont="1"/>
    <xf borderId="8" fillId="2" fontId="1" numFmtId="0" xfId="0" applyBorder="1" applyFont="1"/>
    <xf borderId="9" fillId="0" fontId="3" numFmtId="0" xfId="0" applyBorder="1" applyFont="1"/>
    <xf borderId="10" fillId="2" fontId="1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0" fontId="3" numFmtId="0" xfId="0" applyBorder="1" applyFont="1"/>
    <xf borderId="15" fillId="0" fontId="3" numFmtId="0" xfId="0" applyBorder="1" applyFont="1"/>
    <xf borderId="16" fillId="0" fontId="3" numFmtId="0" xfId="0" applyBorder="1" applyFont="1"/>
    <xf borderId="17" fillId="0" fontId="3" numFmtId="0" xfId="0" applyBorder="1" applyFont="1"/>
    <xf borderId="18" fillId="0" fontId="3" numFmtId="0" xfId="0" applyBorder="1" applyFont="1"/>
    <xf borderId="19" fillId="0" fontId="1" numFmtId="0" xfId="0" applyBorder="1" applyFont="1"/>
    <xf borderId="13" fillId="0" fontId="1" numFmtId="0" xfId="0" applyBorder="1" applyFont="1"/>
    <xf borderId="0" fillId="0" fontId="4" numFmtId="0" xfId="0" applyAlignment="1" applyFont="1">
      <alignment horizontal="center"/>
    </xf>
    <xf borderId="20" fillId="0" fontId="1" numFmtId="20" xfId="0" applyAlignment="1" applyBorder="1" applyFont="1" applyNumberFormat="1">
      <alignment horizontal="right"/>
    </xf>
    <xf borderId="21" fillId="0" fontId="1" numFmtId="0" xfId="0" applyBorder="1" applyFont="1"/>
    <xf borderId="22" fillId="0" fontId="1" numFmtId="0" xfId="0" applyBorder="1" applyFont="1"/>
    <xf borderId="23" fillId="0" fontId="1" numFmtId="164" xfId="0" applyAlignment="1" applyBorder="1" applyFont="1" applyNumberFormat="1">
      <alignment horizontal="left"/>
    </xf>
    <xf borderId="23" fillId="0" fontId="1" numFmtId="0" xfId="0" applyBorder="1" applyFont="1"/>
    <xf borderId="0" fillId="0" fontId="5" numFmtId="0" xfId="0" applyAlignment="1" applyFont="1">
      <alignment horizontal="center"/>
    </xf>
    <xf borderId="10" fillId="3" fontId="5" numFmtId="164" xfId="0" applyAlignment="1" applyBorder="1" applyFill="1" applyFont="1" applyNumberFormat="1">
      <alignment horizontal="center"/>
    </xf>
    <xf borderId="22" fillId="0" fontId="1" numFmtId="2" xfId="0" applyAlignment="1" applyBorder="1" applyFont="1" applyNumberFormat="1">
      <alignment horizontal="right"/>
    </xf>
    <xf borderId="24" fillId="0" fontId="1" numFmtId="0" xfId="0" applyAlignment="1" applyBorder="1" applyFont="1">
      <alignment horizontal="right"/>
    </xf>
    <xf borderId="25" fillId="0" fontId="1" numFmtId="164" xfId="0" applyAlignment="1" applyBorder="1" applyFont="1" applyNumberFormat="1">
      <alignment horizontal="left"/>
    </xf>
    <xf borderId="26" fillId="4" fontId="6" numFmtId="0" xfId="0" applyAlignment="1" applyBorder="1" applyFill="1" applyFont="1">
      <alignment horizontal="center" vertical="center"/>
    </xf>
    <xf borderId="27" fillId="4" fontId="7" numFmtId="0" xfId="0" applyAlignment="1" applyBorder="1" applyFont="1">
      <alignment horizontal="center" shrinkToFit="0" vertical="center" wrapText="1"/>
    </xf>
    <xf borderId="28" fillId="0" fontId="3" numFmtId="0" xfId="0" applyBorder="1" applyFont="1"/>
    <xf borderId="10" fillId="4" fontId="8" numFmtId="0" xfId="0" applyAlignment="1" applyBorder="1" applyFont="1">
      <alignment horizontal="left"/>
    </xf>
    <xf borderId="29" fillId="3" fontId="9" numFmtId="165" xfId="0" applyAlignment="1" applyBorder="1" applyFont="1" applyNumberFormat="1">
      <alignment horizontal="center"/>
    </xf>
    <xf borderId="30" fillId="0" fontId="3" numFmtId="0" xfId="0" applyBorder="1" applyFont="1"/>
    <xf borderId="19" fillId="0" fontId="10" numFmtId="0" xfId="0" applyBorder="1" applyFont="1"/>
    <xf borderId="31" fillId="5" fontId="9" numFmtId="164" xfId="0" applyAlignment="1" applyBorder="1" applyFill="1" applyFont="1" applyNumberFormat="1">
      <alignment horizontal="center"/>
    </xf>
    <xf borderId="32" fillId="0" fontId="3" numFmtId="0" xfId="0" applyBorder="1" applyFont="1"/>
    <xf borderId="31" fillId="3" fontId="9" numFmtId="0" xfId="0" applyAlignment="1" applyBorder="1" applyFont="1">
      <alignment horizontal="center"/>
    </xf>
    <xf borderId="33" fillId="5" fontId="9" numFmtId="0" xfId="0" applyAlignment="1" applyBorder="1" applyFont="1">
      <alignment horizontal="center"/>
    </xf>
    <xf borderId="34" fillId="5" fontId="9" numFmtId="0" xfId="0" applyAlignment="1" applyBorder="1" applyFont="1">
      <alignment horizontal="center"/>
    </xf>
    <xf borderId="33" fillId="5" fontId="9" numFmtId="2" xfId="0" applyAlignment="1" applyBorder="1" applyFont="1" applyNumberFormat="1">
      <alignment horizontal="center"/>
    </xf>
    <xf borderId="34" fillId="5" fontId="9" numFmtId="2" xfId="0" applyAlignment="1" applyBorder="1" applyFont="1" applyNumberFormat="1">
      <alignment horizontal="center"/>
    </xf>
    <xf borderId="33" fillId="5" fontId="9" numFmtId="164" xfId="0" applyAlignment="1" applyBorder="1" applyFont="1" applyNumberFormat="1">
      <alignment horizontal="center"/>
    </xf>
    <xf borderId="34" fillId="5" fontId="9" numFmtId="164" xfId="0" applyAlignment="1" applyBorder="1" applyFont="1" applyNumberFormat="1">
      <alignment horizontal="center"/>
    </xf>
    <xf borderId="31" fillId="3" fontId="9" numFmtId="2" xfId="0" applyAlignment="1" applyBorder="1" applyFont="1" applyNumberFormat="1">
      <alignment horizontal="center"/>
    </xf>
    <xf borderId="31" fillId="0" fontId="9" numFmtId="2" xfId="0" applyAlignment="1" applyBorder="1" applyFont="1" applyNumberFormat="1">
      <alignment horizontal="center"/>
    </xf>
    <xf borderId="31" fillId="0" fontId="9" numFmtId="0" xfId="0" applyAlignment="1" applyBorder="1" applyFont="1">
      <alignment horizontal="center"/>
    </xf>
    <xf borderId="33" fillId="3" fontId="9" numFmtId="0" xfId="0" applyAlignment="1" applyBorder="1" applyFont="1">
      <alignment horizontal="center"/>
    </xf>
    <xf borderId="34" fillId="5" fontId="9" numFmtId="166" xfId="0" applyAlignment="1" applyBorder="1" applyFont="1" applyNumberFormat="1">
      <alignment horizontal="center"/>
    </xf>
    <xf borderId="35" fillId="5" fontId="9" numFmtId="164" xfId="0" applyAlignment="1" applyBorder="1" applyFont="1" applyNumberFormat="1">
      <alignment horizontal="center"/>
    </xf>
    <xf borderId="36" fillId="0" fontId="3" numFmtId="0" xfId="0" applyBorder="1" applyFont="1"/>
    <xf borderId="0" fillId="0" fontId="11" numFmtId="0" xfId="0" applyAlignment="1" applyFont="1">
      <alignment horizontal="left"/>
    </xf>
    <xf borderId="0" fillId="0" fontId="9" numFmtId="164" xfId="0" applyAlignment="1" applyFont="1" applyNumberFormat="1">
      <alignment horizontal="center"/>
    </xf>
    <xf borderId="0" fillId="0" fontId="9" numFmtId="2" xfId="0" applyAlignment="1" applyFont="1" applyNumberFormat="1">
      <alignment horizontal="center"/>
    </xf>
    <xf borderId="0" fillId="0" fontId="12" numFmtId="0" xfId="0" applyAlignment="1" applyFont="1">
      <alignment horizontal="left"/>
    </xf>
    <xf borderId="37" fillId="0" fontId="1" numFmtId="0" xfId="0" applyBorder="1" applyFont="1"/>
    <xf borderId="38" fillId="0" fontId="1" numFmtId="0" xfId="0" applyAlignment="1" applyBorder="1" applyFont="1">
      <alignment horizontal="left"/>
    </xf>
    <xf borderId="38" fillId="0" fontId="1" numFmtId="0" xfId="0" applyBorder="1" applyFont="1"/>
    <xf borderId="39" fillId="0" fontId="1" numFmtId="0" xfId="0" applyBorder="1" applyFont="1"/>
    <xf borderId="40" fillId="6" fontId="1" numFmtId="0" xfId="0" applyAlignment="1" applyBorder="1" applyFill="1" applyFont="1">
      <alignment horizontal="center"/>
    </xf>
    <xf borderId="41" fillId="0" fontId="3" numFmtId="0" xfId="0" applyBorder="1" applyFont="1"/>
    <xf borderId="42" fillId="0" fontId="3" numFmtId="0" xfId="0" applyBorder="1" applyFont="1"/>
    <xf borderId="43" fillId="7" fontId="1" numFmtId="0" xfId="0" applyAlignment="1" applyBorder="1" applyFill="1" applyFont="1">
      <alignment horizontal="center"/>
    </xf>
    <xf borderId="44" fillId="7" fontId="1" numFmtId="0" xfId="0" applyAlignment="1" applyBorder="1" applyFont="1">
      <alignment horizontal="center"/>
    </xf>
    <xf borderId="10" fillId="7" fontId="1" numFmtId="0" xfId="0" applyAlignment="1" applyBorder="1" applyFont="1">
      <alignment horizontal="center"/>
    </xf>
    <xf borderId="45" fillId="7" fontId="1" numFmtId="0" xfId="0" applyAlignment="1" applyBorder="1" applyFont="1">
      <alignment horizontal="center"/>
    </xf>
    <xf borderId="43" fillId="8" fontId="1" numFmtId="49" xfId="0" applyAlignment="1" applyBorder="1" applyFill="1" applyFont="1" applyNumberFormat="1">
      <alignment horizontal="center"/>
    </xf>
    <xf borderId="43" fillId="8" fontId="1" numFmtId="2" xfId="0" applyAlignment="1" applyBorder="1" applyFont="1" applyNumberFormat="1">
      <alignment horizontal="center"/>
    </xf>
    <xf borderId="44" fillId="8" fontId="1" numFmtId="0" xfId="0" applyAlignment="1" applyBorder="1" applyFont="1">
      <alignment horizontal="center"/>
    </xf>
    <xf borderId="10" fillId="8" fontId="1" numFmtId="49" xfId="0" applyAlignment="1" applyBorder="1" applyFont="1" applyNumberFormat="1">
      <alignment horizontal="center"/>
    </xf>
    <xf borderId="10" fillId="8" fontId="1" numFmtId="2" xfId="0" applyAlignment="1" applyBorder="1" applyFont="1" applyNumberFormat="1">
      <alignment horizontal="center"/>
    </xf>
    <xf borderId="45" fillId="8" fontId="1" numFmtId="2" xfId="0" applyAlignment="1" applyBorder="1" applyFont="1" applyNumberFormat="1">
      <alignment horizontal="center"/>
    </xf>
    <xf borderId="46" fillId="8" fontId="1" numFmtId="0" xfId="0" applyAlignment="1" applyBorder="1" applyFont="1">
      <alignment horizontal="center"/>
    </xf>
    <xf borderId="47" fillId="8" fontId="1" numFmtId="49" xfId="0" applyAlignment="1" applyBorder="1" applyFont="1" applyNumberFormat="1">
      <alignment horizontal="center"/>
    </xf>
    <xf borderId="47" fillId="8" fontId="1" numFmtId="2" xfId="0" applyAlignment="1" applyBorder="1" applyFont="1" applyNumberFormat="1">
      <alignment horizontal="center"/>
    </xf>
    <xf borderId="48" fillId="8" fontId="1" numFmtId="2" xfId="0" applyAlignment="1" applyBorder="1" applyFont="1" applyNumberFormat="1">
      <alignment horizontal="center"/>
    </xf>
    <xf borderId="0" fillId="0" fontId="1" numFmtId="0" xfId="0" applyAlignment="1" applyFont="1">
      <alignment horizontal="center"/>
    </xf>
    <xf borderId="40" fillId="8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1971675</xdr:colOff>
      <xdr:row>9</xdr:row>
      <xdr:rowOff>171450</xdr:rowOff>
    </xdr:from>
    <xdr:ext cx="3124200" cy="1933575"/>
    <xdr:grpSp>
      <xdr:nvGrpSpPr>
        <xdr:cNvPr id="2" name="Shape 2"/>
        <xdr:cNvGrpSpPr/>
      </xdr:nvGrpSpPr>
      <xdr:grpSpPr>
        <a:xfrm>
          <a:off x="3783900" y="2813213"/>
          <a:ext cx="3124200" cy="1933575"/>
          <a:chOff x="3783900" y="2813213"/>
          <a:chExt cx="3124200" cy="1933575"/>
        </a:xfrm>
      </xdr:grpSpPr>
      <xdr:grpSp>
        <xdr:nvGrpSpPr>
          <xdr:cNvPr id="3" name="Shape 3"/>
          <xdr:cNvGrpSpPr/>
        </xdr:nvGrpSpPr>
        <xdr:grpSpPr>
          <a:xfrm>
            <a:off x="3783900" y="2813213"/>
            <a:ext cx="3124200" cy="1933575"/>
            <a:chOff x="2195778" y="2487126"/>
            <a:chExt cx="3650430" cy="2566820"/>
          </a:xfrm>
        </xdr:grpSpPr>
        <xdr:sp>
          <xdr:nvSpPr>
            <xdr:cNvPr id="4" name="Shape 4"/>
            <xdr:cNvSpPr/>
          </xdr:nvSpPr>
          <xdr:spPr>
            <a:xfrm>
              <a:off x="2195778" y="2487126"/>
              <a:ext cx="36504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5" name="Shape 5"/>
            <xdr:cNvCxnSpPr/>
          </xdr:nvCxnSpPr>
          <xdr:spPr>
            <a:xfrm>
              <a:off x="2195778" y="2942080"/>
              <a:ext cx="2375464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6" name="Shape 6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7" name="Shape 7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8" name="Shape 8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9" name="Shape 9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0" name="Shape 10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1" name="Shape 11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2" name="Shape 12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3" name="Shape 13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4" name="Shape 14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5" name="Shape 15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  <xdr:sp>
          <xdr:nvSpPr>
            <xdr:cNvPr id="16" name="Shape 16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</xdr:grpSp>
    </xdr:grpSp>
    <xdr:clientData fLocksWithSheet="0"/>
  </xdr:oneCellAnchor>
  <xdr:oneCellAnchor>
    <xdr:from>
      <xdr:col>3</xdr:col>
      <xdr:colOff>542925</xdr:colOff>
      <xdr:row>9</xdr:row>
      <xdr:rowOff>180975</xdr:rowOff>
    </xdr:from>
    <xdr:ext cx="2724150" cy="1933575"/>
    <xdr:grpSp>
      <xdr:nvGrpSpPr>
        <xdr:cNvPr id="2" name="Shape 2"/>
        <xdr:cNvGrpSpPr/>
      </xdr:nvGrpSpPr>
      <xdr:grpSpPr>
        <a:xfrm>
          <a:off x="3983925" y="2813213"/>
          <a:ext cx="2724150" cy="1933575"/>
          <a:chOff x="3983925" y="2813213"/>
          <a:chExt cx="2724150" cy="1933575"/>
        </a:xfrm>
      </xdr:grpSpPr>
      <xdr:grpSp>
        <xdr:nvGrpSpPr>
          <xdr:cNvPr id="17" name="Shape 17"/>
          <xdr:cNvGrpSpPr/>
        </xdr:nvGrpSpPr>
        <xdr:grpSpPr>
          <a:xfrm>
            <a:off x="3983925" y="2813213"/>
            <a:ext cx="272415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8" name="Shape 18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9" name="Shape 19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20" name="Shape 20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21" name="Shape 21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22" name="Shape 22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23" name="Shape 23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4" name="Shape 24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25" name="Shape 25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6" name="Shape 26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7" name="Shape 27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28" name="Shape 28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9" name="Shape 29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30" name="Shape 30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31" name="Shape 31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</xdr:col>
      <xdr:colOff>1219200</xdr:colOff>
      <xdr:row>10</xdr:row>
      <xdr:rowOff>47625</xdr:rowOff>
    </xdr:from>
    <xdr:ext cx="1304925" cy="1381125"/>
    <xdr:sp>
      <xdr:nvSpPr>
        <xdr:cNvPr id="32" name="Shape 32"/>
        <xdr:cNvSpPr/>
      </xdr:nvSpPr>
      <xdr:spPr>
        <a:xfrm>
          <a:off x="4698300" y="3094200"/>
          <a:ext cx="1295400" cy="1371600"/>
        </a:xfrm>
        <a:prstGeom prst="rect">
          <a:avLst/>
        </a:prstGeom>
        <a:solidFill>
          <a:srgbClr val="31859B"/>
        </a:solidFill>
        <a:ln>
          <a:noFill/>
        </a:ln>
        <a:effectLst>
          <a:outerShdw blurRad="38100" rotWithShape="0" dir="5400000" dist="25400">
            <a:srgbClr val="000000">
              <a:alpha val="34901"/>
            </a:srgbClr>
          </a:outerShdw>
        </a:effectLst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lang="en-US" sz="3200">
              <a:solidFill>
                <a:schemeClr val="lt1"/>
              </a:solidFill>
              <a:latin typeface="Libre Franklin"/>
              <a:ea typeface="Libre Franklin"/>
              <a:cs typeface="Libre Franklin"/>
              <a:sym typeface="Libre Franklin"/>
            </a:rPr>
            <a:t>OLT</a:t>
          </a:r>
          <a:endParaRPr sz="1400"/>
        </a:p>
      </xdr:txBody>
    </xdr:sp>
    <xdr:clientData fLocksWithSheet="0"/>
  </xdr:oneCellAnchor>
  <xdr:oneCellAnchor>
    <xdr:from>
      <xdr:col>5</xdr:col>
      <xdr:colOff>533400</xdr:colOff>
      <xdr:row>10</xdr:row>
      <xdr:rowOff>0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33" name="Shape 33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34" name="Shape 3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35" name="Shape 3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36" name="Shape 3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37" name="Shape 3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38" name="Shape 3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39" name="Shape 3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40" name="Shape 4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41" name="Shape 4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42" name="Shape 4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43" name="Shape 4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44" name="Shape 4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45" name="Shape 4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46" name="Shape 4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47" name="Shape 4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7</xdr:col>
      <xdr:colOff>514350</xdr:colOff>
      <xdr:row>9</xdr:row>
      <xdr:rowOff>171450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48" name="Shape 4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49" name="Shape 4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50" name="Shape 5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51" name="Shape 5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52" name="Shape 5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53" name="Shape 5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54" name="Shape 5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55" name="Shape 5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56" name="Shape 5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57" name="Shape 5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58" name="Shape 5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59" name="Shape 5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60" name="Shape 6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61" name="Shape 6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62" name="Shape 6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9</xdr:col>
      <xdr:colOff>533400</xdr:colOff>
      <xdr:row>10</xdr:row>
      <xdr:rowOff>9525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63" name="Shape 63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64" name="Shape 6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65" name="Shape 6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66" name="Shape 6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67" name="Shape 6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68" name="Shape 6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69" name="Shape 6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70" name="Shape 7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71" name="Shape 7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72" name="Shape 7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73" name="Shape 7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74" name="Shape 7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75" name="Shape 7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76" name="Shape 7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77" name="Shape 7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11</xdr:col>
      <xdr:colOff>523875</xdr:colOff>
      <xdr:row>9</xdr:row>
      <xdr:rowOff>171450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78" name="Shape 7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79" name="Shape 7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80" name="Shape 8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81" name="Shape 8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82" name="Shape 8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83" name="Shape 8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84" name="Shape 8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85" name="Shape 8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86" name="Shape 8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87" name="Shape 8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88" name="Shape 8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89" name="Shape 8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90" name="Shape 9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91" name="Shape 9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92" name="Shape 9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13</xdr:col>
      <xdr:colOff>561975</xdr:colOff>
      <xdr:row>10</xdr:row>
      <xdr:rowOff>0</xdr:rowOff>
    </xdr:from>
    <xdr:ext cx="2705100" cy="1933575"/>
    <xdr:grpSp>
      <xdr:nvGrpSpPr>
        <xdr:cNvPr id="2" name="Shape 2"/>
        <xdr:cNvGrpSpPr/>
      </xdr:nvGrpSpPr>
      <xdr:grpSpPr>
        <a:xfrm>
          <a:off x="3993450" y="2813213"/>
          <a:ext cx="2705100" cy="1933575"/>
          <a:chOff x="3993450" y="2813213"/>
          <a:chExt cx="2705100" cy="1933575"/>
        </a:xfrm>
      </xdr:grpSpPr>
      <xdr:grpSp>
        <xdr:nvGrpSpPr>
          <xdr:cNvPr id="93" name="Shape 93"/>
          <xdr:cNvGrpSpPr/>
        </xdr:nvGrpSpPr>
        <xdr:grpSpPr>
          <a:xfrm>
            <a:off x="3993450" y="2813213"/>
            <a:ext cx="27051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94" name="Shape 9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95" name="Shape 9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96" name="Shape 9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97" name="Shape 9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98" name="Shape 9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99" name="Shape 9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00" name="Shape 10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01" name="Shape 10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02" name="Shape 10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03" name="Shape 10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04" name="Shape 10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05" name="Shape 10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06" name="Shape 10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07" name="Shape 10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15</xdr:col>
      <xdr:colOff>561975</xdr:colOff>
      <xdr:row>10</xdr:row>
      <xdr:rowOff>28575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08" name="Shape 10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09" name="Shape 10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10" name="Shape 11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11" name="Shape 11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12" name="Shape 11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13" name="Shape 11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14" name="Shape 11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15" name="Shape 11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16" name="Shape 11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17" name="Shape 11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18" name="Shape 11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19" name="Shape 11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20" name="Shape 12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21" name="Shape 12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22" name="Shape 12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17</xdr:col>
      <xdr:colOff>581025</xdr:colOff>
      <xdr:row>10</xdr:row>
      <xdr:rowOff>47625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23" name="Shape 123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24" name="Shape 12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25" name="Shape 12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26" name="Shape 12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27" name="Shape 12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28" name="Shape 12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29" name="Shape 12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30" name="Shape 13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31" name="Shape 13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32" name="Shape 13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33" name="Shape 13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34" name="Shape 13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35" name="Shape 13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36" name="Shape 13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37" name="Shape 13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19</xdr:col>
      <xdr:colOff>561975</xdr:colOff>
      <xdr:row>10</xdr:row>
      <xdr:rowOff>28575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38" name="Shape 13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39" name="Shape 13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40" name="Shape 14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41" name="Shape 14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42" name="Shape 14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43" name="Shape 14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44" name="Shape 14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45" name="Shape 14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46" name="Shape 14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47" name="Shape 14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48" name="Shape 14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49" name="Shape 14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50" name="Shape 15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51" name="Shape 15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52" name="Shape 15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21</xdr:col>
      <xdr:colOff>609600</xdr:colOff>
      <xdr:row>10</xdr:row>
      <xdr:rowOff>47625</xdr:rowOff>
    </xdr:from>
    <xdr:ext cx="2705100" cy="1933575"/>
    <xdr:grpSp>
      <xdr:nvGrpSpPr>
        <xdr:cNvPr id="2" name="Shape 2"/>
        <xdr:cNvGrpSpPr/>
      </xdr:nvGrpSpPr>
      <xdr:grpSpPr>
        <a:xfrm>
          <a:off x="3993450" y="2813213"/>
          <a:ext cx="2705100" cy="1933575"/>
          <a:chOff x="3993450" y="2813213"/>
          <a:chExt cx="2705100" cy="1933575"/>
        </a:xfrm>
      </xdr:grpSpPr>
      <xdr:grpSp>
        <xdr:nvGrpSpPr>
          <xdr:cNvPr id="153" name="Shape 153"/>
          <xdr:cNvGrpSpPr/>
        </xdr:nvGrpSpPr>
        <xdr:grpSpPr>
          <a:xfrm>
            <a:off x="3993450" y="2813213"/>
            <a:ext cx="27051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54" name="Shape 15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55" name="Shape 15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56" name="Shape 15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57" name="Shape 15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58" name="Shape 15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59" name="Shape 15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60" name="Shape 16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61" name="Shape 16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62" name="Shape 16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63" name="Shape 16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64" name="Shape 16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65" name="Shape 16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66" name="Shape 16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67" name="Shape 16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23</xdr:col>
      <xdr:colOff>523875</xdr:colOff>
      <xdr:row>10</xdr:row>
      <xdr:rowOff>66675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68" name="Shape 16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69" name="Shape 16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70" name="Shape 17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71" name="Shape 17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72" name="Shape 17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73" name="Shape 17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74" name="Shape 17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75" name="Shape 17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76" name="Shape 17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77" name="Shape 17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78" name="Shape 17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79" name="Shape 17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80" name="Shape 18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81" name="Shape 18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82" name="Shape 18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25</xdr:col>
      <xdr:colOff>542925</xdr:colOff>
      <xdr:row>10</xdr:row>
      <xdr:rowOff>85725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83" name="Shape 183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84" name="Shape 18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185" name="Shape 18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186" name="Shape 18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187" name="Shape 18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188" name="Shape 18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189" name="Shape 18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90" name="Shape 19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191" name="Shape 19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92" name="Shape 19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193" name="Shape 19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194" name="Shape 19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95" name="Shape 19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96" name="Shape 19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197" name="Shape 19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27</xdr:col>
      <xdr:colOff>533400</xdr:colOff>
      <xdr:row>10</xdr:row>
      <xdr:rowOff>66675</xdr:rowOff>
    </xdr:from>
    <xdr:ext cx="2743200" cy="1933575"/>
    <xdr:grpSp>
      <xdr:nvGrpSpPr>
        <xdr:cNvPr id="2" name="Shape 2"/>
        <xdr:cNvGrpSpPr/>
      </xdr:nvGrpSpPr>
      <xdr:grpSpPr>
        <a:xfrm>
          <a:off x="3974400" y="2813213"/>
          <a:ext cx="2743200" cy="1933575"/>
          <a:chOff x="3974400" y="2813213"/>
          <a:chExt cx="2743200" cy="1933575"/>
        </a:xfrm>
      </xdr:grpSpPr>
      <xdr:grpSp>
        <xdr:nvGrpSpPr>
          <xdr:cNvPr id="198" name="Shape 198"/>
          <xdr:cNvGrpSpPr/>
        </xdr:nvGrpSpPr>
        <xdr:grpSpPr>
          <a:xfrm>
            <a:off x="3974400" y="2813213"/>
            <a:ext cx="27432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199" name="Shape 199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200" name="Shape 200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201" name="Shape 201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202" name="Shape 202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203" name="Shape 203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204" name="Shape 204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05" name="Shape 205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206" name="Shape 206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07" name="Shape 207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08" name="Shape 208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209" name="Shape 209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10" name="Shape 210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11" name="Shape 211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12" name="Shape 212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29</xdr:col>
      <xdr:colOff>571500</xdr:colOff>
      <xdr:row>10</xdr:row>
      <xdr:rowOff>85725</xdr:rowOff>
    </xdr:from>
    <xdr:ext cx="2705100" cy="1933575"/>
    <xdr:grpSp>
      <xdr:nvGrpSpPr>
        <xdr:cNvPr id="2" name="Shape 2"/>
        <xdr:cNvGrpSpPr/>
      </xdr:nvGrpSpPr>
      <xdr:grpSpPr>
        <a:xfrm>
          <a:off x="3993450" y="2813213"/>
          <a:ext cx="2705100" cy="1933575"/>
          <a:chOff x="3993450" y="2813213"/>
          <a:chExt cx="2705100" cy="1933575"/>
        </a:xfrm>
      </xdr:grpSpPr>
      <xdr:grpSp>
        <xdr:nvGrpSpPr>
          <xdr:cNvPr id="213" name="Shape 213"/>
          <xdr:cNvGrpSpPr/>
        </xdr:nvGrpSpPr>
        <xdr:grpSpPr>
          <a:xfrm>
            <a:off x="3993450" y="2813213"/>
            <a:ext cx="2705100" cy="1933575"/>
            <a:chOff x="2858367" y="2487126"/>
            <a:chExt cx="2987841" cy="2566820"/>
          </a:xfrm>
        </xdr:grpSpPr>
        <xdr:sp>
          <xdr:nvSpPr>
            <xdr:cNvPr id="4" name="Shape 4"/>
            <xdr:cNvSpPr/>
          </xdr:nvSpPr>
          <xdr:spPr>
            <a:xfrm>
              <a:off x="2858367" y="2487126"/>
              <a:ext cx="2987825" cy="25668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214" name="Shape 214"/>
            <xdr:cNvCxnSpPr/>
          </xdr:nvCxnSpPr>
          <xdr:spPr>
            <a:xfrm>
              <a:off x="2858367" y="2724489"/>
              <a:ext cx="1422056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sp>
          <xdr:nvSpPr>
            <xdr:cNvPr id="215" name="Shape 215"/>
            <xdr:cNvSpPr/>
          </xdr:nvSpPr>
          <xdr:spPr>
            <a:xfrm rot="-5400000">
              <a:off x="4320360" y="2742490"/>
              <a:ext cx="901284" cy="390556"/>
            </a:xfrm>
            <a:prstGeom prst="triangle">
              <a:avLst>
                <a:gd fmla="val 50000" name="adj"/>
              </a:avLst>
            </a:prstGeom>
            <a:solidFill>
              <a:srgbClr val="0283A9"/>
            </a:solidFill>
            <a:ln>
              <a:noFill/>
            </a:ln>
            <a:effectLst>
              <a:outerShdw blurRad="38100" rotWithShape="0" dir="5400000" dist="25400">
                <a:srgbClr val="000000">
                  <a:alpha val="34901"/>
                </a:srgbClr>
              </a:outerShdw>
            </a:effectLst>
          </xdr:spPr>
          <xdr:txBody>
            <a:bodyPr anchorCtr="0" anchor="ctr" bIns="45700" lIns="91425" spcFirstLastPara="1" rIns="91425" wrap="square" tIns="45700">
              <a:noAutofit/>
            </a:bodyPr>
            <a:lstStyle/>
            <a:p>
              <a:pPr indent="0" lvl="0" marL="0" rtl="0" algn="ctr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>
                <a:solidFill>
                  <a:srgbClr val="FFFFFF"/>
                </a:solidFill>
                <a:latin typeface="Libre Franklin"/>
                <a:ea typeface="Libre Franklin"/>
                <a:cs typeface="Libre Franklin"/>
                <a:sym typeface="Libre Franklin"/>
              </a:endParaRPr>
            </a:p>
          </xdr:txBody>
        </xdr:sp>
        <xdr:cxnSp>
          <xdr:nvCxnSpPr>
            <xdr:cNvPr id="216" name="Shape 216"/>
            <xdr:cNvCxnSpPr/>
          </xdr:nvCxnSpPr>
          <xdr:spPr>
            <a:xfrm>
              <a:off x="4239396" y="2952792"/>
              <a:ext cx="339562" cy="0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cxnSp>
          <xdr:nvCxnSpPr>
            <xdr:cNvPr id="217" name="Shape 217"/>
            <xdr:cNvCxnSpPr/>
          </xdr:nvCxnSpPr>
          <xdr:spPr>
            <a:xfrm>
              <a:off x="4266961" y="2710496"/>
              <a:ext cx="0" cy="238691"/>
            </a:xfrm>
            <a:prstGeom prst="straightConnector1">
              <a:avLst/>
            </a:prstGeom>
            <a:noFill/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218" name="Shape 218"/>
            <xdr:cNvGrpSpPr/>
          </xdr:nvGrpSpPr>
          <xdr:grpSpPr>
            <a:xfrm>
              <a:off x="4766208" y="3186797"/>
              <a:ext cx="1080000" cy="1867149"/>
              <a:chOff x="2900884" y="3186797"/>
              <a:chExt cx="1080000" cy="1867149"/>
            </a:xfrm>
          </xdr:grpSpPr>
          <xdr:cxnSp>
            <xdr:nvCxnSpPr>
              <xdr:cNvPr id="219" name="Shape 219"/>
              <xdr:cNvCxnSpPr/>
            </xdr:nvCxnSpPr>
            <xdr:spPr>
              <a:xfrm>
                <a:off x="3440473" y="3197042"/>
                <a:ext cx="0" cy="618355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20" name="Shape 220"/>
              <xdr:cNvCxnSpPr/>
            </xdr:nvCxnSpPr>
            <xdr:spPr>
              <a:xfrm>
                <a:off x="3097415" y="3186797"/>
                <a:ext cx="343058" cy="0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221" name="Shape 221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22" name="Shape 222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23" name="Shape 223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224" name="Shape 224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25" name="Shape 225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26" name="Shape 226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27" name="Shape 227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31</xdr:col>
      <xdr:colOff>561975</xdr:colOff>
      <xdr:row>11</xdr:row>
      <xdr:rowOff>114300</xdr:rowOff>
    </xdr:from>
    <xdr:ext cx="2705100" cy="1743075"/>
    <xdr:grpSp>
      <xdr:nvGrpSpPr>
        <xdr:cNvPr id="2" name="Shape 2"/>
        <xdr:cNvGrpSpPr/>
      </xdr:nvGrpSpPr>
      <xdr:grpSpPr>
        <a:xfrm>
          <a:off x="3993450" y="2908463"/>
          <a:ext cx="2705100" cy="1743075"/>
          <a:chOff x="3993450" y="2908463"/>
          <a:chExt cx="2705100" cy="1743075"/>
        </a:xfrm>
      </xdr:grpSpPr>
      <xdr:grpSp>
        <xdr:nvGrpSpPr>
          <xdr:cNvPr id="228" name="Shape 228"/>
          <xdr:cNvGrpSpPr/>
        </xdr:nvGrpSpPr>
        <xdr:grpSpPr>
          <a:xfrm>
            <a:off x="3993450" y="2908463"/>
            <a:ext cx="2705100" cy="1743075"/>
            <a:chOff x="2858367" y="2716090"/>
            <a:chExt cx="2987841" cy="2337856"/>
          </a:xfrm>
        </xdr:grpSpPr>
        <xdr:sp>
          <xdr:nvSpPr>
            <xdr:cNvPr id="4" name="Shape 4"/>
            <xdr:cNvSpPr/>
          </xdr:nvSpPr>
          <xdr:spPr>
            <a:xfrm>
              <a:off x="2858367" y="2716090"/>
              <a:ext cx="2987825" cy="233785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cxnSp>
          <xdr:nvCxnSpPr>
            <xdr:cNvPr id="229" name="Shape 229"/>
            <xdr:cNvCxnSpPr/>
          </xdr:nvCxnSpPr>
          <xdr:spPr>
            <a:xfrm>
              <a:off x="2858367" y="2724489"/>
              <a:ext cx="2447244" cy="0"/>
            </a:xfrm>
            <a:prstGeom prst="straightConnector1">
              <a:avLst/>
            </a:prstGeom>
            <a:solidFill>
              <a:srgbClr val="366092"/>
            </a:solidFill>
            <a:ln cap="flat" cmpd="sng" w="38100">
              <a:solidFill>
                <a:srgbClr val="00B050"/>
              </a:solidFill>
              <a:prstDash val="solid"/>
              <a:round/>
              <a:headEnd len="sm" w="sm" type="none"/>
              <a:tailEnd len="sm" w="sm" type="none"/>
            </a:ln>
          </xdr:spPr>
        </xdr:cxnSp>
        <xdr:grpSp>
          <xdr:nvGrpSpPr>
            <xdr:cNvPr id="230" name="Shape 230"/>
            <xdr:cNvGrpSpPr/>
          </xdr:nvGrpSpPr>
          <xdr:grpSpPr>
            <a:xfrm>
              <a:off x="4766208" y="2716090"/>
              <a:ext cx="1080000" cy="2337856"/>
              <a:chOff x="2900884" y="2716090"/>
              <a:chExt cx="1080000" cy="2337856"/>
            </a:xfrm>
          </xdr:grpSpPr>
          <xdr:cxnSp>
            <xdr:nvCxnSpPr>
              <xdr:cNvPr id="231" name="Shape 231"/>
              <xdr:cNvCxnSpPr/>
            </xdr:nvCxnSpPr>
            <xdr:spPr>
              <a:xfrm>
                <a:off x="3440472" y="2716090"/>
                <a:ext cx="0" cy="1099307"/>
              </a:xfrm>
              <a:prstGeom prst="straightConnector1">
                <a:avLst/>
              </a:prstGeom>
              <a:solidFill>
                <a:srgbClr val="366092"/>
              </a:solidFill>
              <a:ln cap="flat" cmpd="sng" w="38100">
                <a:solidFill>
                  <a:srgbClr val="00B05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sp>
            <xdr:nvSpPr>
              <xdr:cNvPr id="232" name="Shape 232"/>
              <xdr:cNvSpPr/>
            </xdr:nvSpPr>
            <xdr:spPr>
              <a:xfrm rot="5400000">
                <a:off x="32913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33" name="Shape 233"/>
              <xdr:cNvSpPr/>
            </xdr:nvSpPr>
            <xdr:spPr>
              <a:xfrm rot="5400000">
                <a:off x="3138968" y="4501841"/>
                <a:ext cx="36000" cy="36000"/>
              </a:xfrm>
              <a:prstGeom prst="ellipse">
                <a:avLst/>
              </a:prstGeom>
              <a:solidFill>
                <a:srgbClr val="000000"/>
              </a:solidFill>
              <a:ln cap="flat" cmpd="sng" w="1905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sp>
            <xdr:nvSpPr>
              <xdr:cNvPr id="234" name="Shape 234"/>
              <xdr:cNvSpPr/>
            </xdr:nvSpPr>
            <xdr:spPr>
              <a:xfrm>
                <a:off x="2900884" y="3765409"/>
                <a:ext cx="1080000" cy="468000"/>
              </a:xfrm>
              <a:prstGeom prst="triangle">
                <a:avLst>
                  <a:gd fmla="val 50000" name="adj"/>
                </a:avLst>
              </a:prstGeom>
              <a:solidFill>
                <a:srgbClr val="0283A9"/>
              </a:solidFill>
              <a:ln>
                <a:noFill/>
              </a:ln>
              <a:effectLst>
                <a:outerShdw blurRad="38100" rotWithShape="0" dir="5400000" dist="25400">
                  <a:srgbClr val="000000">
                    <a:alpha val="34901"/>
                  </a:srgbClr>
                </a:outerShdw>
              </a:effectLst>
            </xdr:spPr>
            <xdr:txBody>
              <a:bodyPr anchorCtr="0" anchor="ctr" bIns="45700" lIns="91425" spcFirstLastPara="1" rIns="91425" wrap="square" tIns="45700">
                <a:noAutofit/>
              </a:bodyPr>
              <a:lstStyle/>
              <a:p>
                <a:pPr indent="0" lvl="0" marL="0" rtl="0" algn="ctr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sz="1100">
                  <a:solidFill>
                    <a:srgbClr val="FFFFFF"/>
                  </a:solidFill>
                  <a:latin typeface="Libre Franklin"/>
                  <a:ea typeface="Libre Franklin"/>
                  <a:cs typeface="Libre Franklin"/>
                  <a:sym typeface="Libre Franklin"/>
                </a:endParaRPr>
              </a:p>
            </xdr:txBody>
          </xdr:sp>
          <xdr:cxnSp>
            <xdr:nvCxnSpPr>
              <xdr:cNvPr id="235" name="Shape 235"/>
              <xdr:cNvCxnSpPr/>
            </xdr:nvCxnSpPr>
            <xdr:spPr>
              <a:xfrm flipH="1">
                <a:off x="3816083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36" name="Shape 236"/>
              <xdr:cNvCxnSpPr/>
            </xdr:nvCxnSpPr>
            <xdr:spPr>
              <a:xfrm flipH="1">
                <a:off x="3447036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37" name="Shape 237"/>
              <xdr:cNvCxnSpPr/>
            </xdr:nvCxnSpPr>
            <xdr:spPr>
              <a:xfrm flipH="1">
                <a:off x="3005077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  <xdr:cxnSp>
            <xdr:nvCxnSpPr>
              <xdr:cNvPr id="238" name="Shape 238"/>
              <xdr:cNvCxnSpPr/>
            </xdr:nvCxnSpPr>
            <xdr:spPr>
              <a:xfrm flipH="1">
                <a:off x="3630404" y="4225946"/>
                <a:ext cx="1" cy="828000"/>
              </a:xfrm>
              <a:prstGeom prst="straightConnector1">
                <a:avLst/>
              </a:prstGeom>
              <a:noFill/>
              <a:ln cap="flat" cmpd="sng" w="38100">
                <a:solidFill>
                  <a:srgbClr val="000000"/>
                </a:solidFill>
                <a:prstDash val="solid"/>
                <a:round/>
                <a:headEnd len="sm" w="sm" type="none"/>
                <a:tailEnd len="sm" w="sm" type="none"/>
              </a:ln>
            </xdr:spPr>
          </xdr:cxnSp>
        </xdr:grpSp>
      </xdr:grpSp>
    </xdr:grpSp>
    <xdr:clientData fLocksWithSheet="0"/>
  </xdr:oneCellAnchor>
  <xdr:oneCellAnchor>
    <xdr:from>
      <xdr:col>0</xdr:col>
      <xdr:colOff>171450</xdr:colOff>
      <xdr:row>1</xdr:row>
      <xdr:rowOff>9525</xdr:rowOff>
    </xdr:from>
    <xdr:ext cx="3962400" cy="13811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31</xdr:col>
      <xdr:colOff>219075</xdr:colOff>
      <xdr:row>1</xdr:row>
      <xdr:rowOff>123825</xdr:rowOff>
    </xdr:from>
    <xdr:ext cx="3552825" cy="1266825"/>
    <xdr:pic>
      <xdr:nvPicPr>
        <xdr:cNvPr id="0" name="image2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2.86"/>
    <col customWidth="1" min="2" max="2" width="3.43"/>
    <col customWidth="1" min="3" max="3" width="55.43"/>
    <col customWidth="1" min="4" max="35" width="14.29"/>
    <col customWidth="1" min="36" max="36" width="2.86"/>
  </cols>
  <sheetData>
    <row r="1" ht="13.5" customHeight="1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ht="21.0" customHeight="1">
      <c r="A2" s="1"/>
      <c r="B2" s="3"/>
      <c r="C2" s="4"/>
      <c r="D2" s="5"/>
      <c r="E2" s="6" t="s">
        <v>0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8"/>
      <c r="AB2" s="5"/>
      <c r="AC2" s="5"/>
      <c r="AD2" s="5"/>
      <c r="AE2" s="5"/>
      <c r="AF2" s="9"/>
      <c r="AG2" s="7"/>
      <c r="AH2" s="7"/>
      <c r="AI2" s="7"/>
      <c r="AJ2" s="10"/>
    </row>
    <row r="3" ht="21.0" customHeight="1">
      <c r="A3" s="1"/>
      <c r="B3" s="11"/>
      <c r="C3" s="12"/>
      <c r="D3" s="13"/>
      <c r="E3" s="14"/>
      <c r="AA3" s="15"/>
      <c r="AB3" s="13"/>
      <c r="AC3" s="13"/>
      <c r="AD3" s="13"/>
      <c r="AE3" s="13"/>
      <c r="AF3" s="14"/>
      <c r="AJ3" s="16"/>
    </row>
    <row r="4" ht="21.0" customHeight="1">
      <c r="A4" s="1"/>
      <c r="B4" s="11"/>
      <c r="C4" s="12"/>
      <c r="D4" s="13"/>
      <c r="E4" s="14"/>
      <c r="AA4" s="15"/>
      <c r="AB4" s="13"/>
      <c r="AC4" s="13"/>
      <c r="AD4" s="13"/>
      <c r="AE4" s="13"/>
      <c r="AF4" s="14"/>
      <c r="AJ4" s="16"/>
    </row>
    <row r="5" ht="21.0" customHeight="1">
      <c r="A5" s="1"/>
      <c r="B5" s="11"/>
      <c r="C5" s="12"/>
      <c r="D5" s="13"/>
      <c r="E5" s="17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9"/>
      <c r="AB5" s="13"/>
      <c r="AC5" s="13"/>
      <c r="AD5" s="13"/>
      <c r="AE5" s="13"/>
      <c r="AF5" s="14"/>
      <c r="AJ5" s="16"/>
    </row>
    <row r="6" ht="14.25" customHeight="1">
      <c r="A6" s="1"/>
      <c r="B6" s="11"/>
      <c r="C6" s="20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7"/>
      <c r="AG6" s="18"/>
      <c r="AH6" s="18"/>
      <c r="AI6" s="18"/>
      <c r="AJ6" s="21"/>
    </row>
    <row r="7" ht="14.25" customHeight="1">
      <c r="A7" s="1"/>
      <c r="B7" s="22"/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23"/>
    </row>
    <row r="8" ht="14.25" customHeight="1">
      <c r="A8" s="1"/>
      <c r="B8" s="22"/>
      <c r="C8" s="2"/>
      <c r="D8" s="24" t="s">
        <v>1</v>
      </c>
      <c r="F8" s="24" t="s">
        <v>2</v>
      </c>
      <c r="H8" s="24" t="s">
        <v>3</v>
      </c>
      <c r="J8" s="24" t="s">
        <v>4</v>
      </c>
      <c r="L8" s="24" t="s">
        <v>5</v>
      </c>
      <c r="N8" s="24" t="s">
        <v>6</v>
      </c>
      <c r="P8" s="24" t="s">
        <v>7</v>
      </c>
      <c r="R8" s="24" t="s">
        <v>8</v>
      </c>
      <c r="T8" s="24" t="s">
        <v>9</v>
      </c>
      <c r="V8" s="24" t="s">
        <v>10</v>
      </c>
      <c r="X8" s="24" t="s">
        <v>11</v>
      </c>
      <c r="Z8" s="24" t="s">
        <v>12</v>
      </c>
      <c r="AB8" s="24" t="s">
        <v>13</v>
      </c>
      <c r="AD8" s="24" t="s">
        <v>14</v>
      </c>
      <c r="AF8" s="24" t="s">
        <v>15</v>
      </c>
      <c r="AH8" s="24" t="s">
        <v>16</v>
      </c>
      <c r="AJ8" s="23"/>
    </row>
    <row r="9" ht="14.25" customHeight="1">
      <c r="A9" s="1"/>
      <c r="B9" s="22"/>
      <c r="C9" s="2"/>
      <c r="D9" s="24"/>
      <c r="F9" s="24"/>
      <c r="H9" s="24"/>
      <c r="J9" s="24"/>
      <c r="L9" s="24"/>
      <c r="N9" s="24"/>
      <c r="P9" s="24"/>
      <c r="R9" s="2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23"/>
    </row>
    <row r="10" ht="14.25" customHeight="1">
      <c r="A10" s="1"/>
      <c r="B10" s="22"/>
      <c r="C10" s="2"/>
      <c r="D10" s="25" t="s">
        <v>17</v>
      </c>
      <c r="E10" s="26" t="str">
        <f>D29</f>
        <v>10:90</v>
      </c>
      <c r="F10" s="25" t="s">
        <v>17</v>
      </c>
      <c r="G10" s="26" t="str">
        <f>F29</f>
        <v>10:90</v>
      </c>
      <c r="H10" s="25" t="s">
        <v>17</v>
      </c>
      <c r="I10" s="26" t="str">
        <f>H29</f>
        <v>15:85</v>
      </c>
      <c r="J10" s="25" t="s">
        <v>17</v>
      </c>
      <c r="K10" s="26" t="str">
        <f>J29</f>
        <v>20:80</v>
      </c>
      <c r="L10" s="25" t="s">
        <v>17</v>
      </c>
      <c r="M10" s="26" t="str">
        <f>L29</f>
        <v>25:75</v>
      </c>
      <c r="N10" s="25" t="s">
        <v>17</v>
      </c>
      <c r="O10" s="26" t="str">
        <f>N29</f>
        <v>30:70</v>
      </c>
      <c r="P10" s="25" t="s">
        <v>17</v>
      </c>
      <c r="Q10" s="26" t="str">
        <f>P29</f>
        <v>50:50</v>
      </c>
      <c r="R10" s="25" t="s">
        <v>17</v>
      </c>
      <c r="S10" s="26" t="str">
        <f>R29</f>
        <v>Ausente</v>
      </c>
      <c r="T10" s="25" t="s">
        <v>17</v>
      </c>
      <c r="U10" s="26" t="str">
        <f>T29</f>
        <v>Ausente</v>
      </c>
      <c r="V10" s="25" t="s">
        <v>17</v>
      </c>
      <c r="W10" s="26" t="str">
        <f>V29</f>
        <v>Ausente</v>
      </c>
      <c r="X10" s="25" t="s">
        <v>17</v>
      </c>
      <c r="Y10" s="26" t="str">
        <f>X29</f>
        <v>Ausente</v>
      </c>
      <c r="Z10" s="25" t="s">
        <v>17</v>
      </c>
      <c r="AA10" s="26" t="str">
        <f>Z29</f>
        <v>Ausente</v>
      </c>
      <c r="AB10" s="25" t="s">
        <v>17</v>
      </c>
      <c r="AC10" s="26" t="str">
        <f>AB29</f>
        <v>Ausente</v>
      </c>
      <c r="AD10" s="25" t="s">
        <v>17</v>
      </c>
      <c r="AE10" s="26" t="str">
        <f>AD29</f>
        <v>Ausente</v>
      </c>
      <c r="AF10" s="25" t="s">
        <v>17</v>
      </c>
      <c r="AG10" s="26" t="str">
        <f>AF29</f>
        <v>Ausente</v>
      </c>
      <c r="AH10" s="25" t="s">
        <v>17</v>
      </c>
      <c r="AI10" s="26" t="str">
        <f>AH29</f>
        <v>Ausente</v>
      </c>
      <c r="AJ10" s="23"/>
    </row>
    <row r="11" ht="14.25" customHeight="1">
      <c r="A11" s="1"/>
      <c r="B11" s="22"/>
      <c r="C11" s="2"/>
      <c r="D11" s="27"/>
      <c r="E11" s="28">
        <f>E32</f>
        <v>2.625</v>
      </c>
      <c r="F11" s="27"/>
      <c r="G11" s="28">
        <f>G32</f>
        <v>1.8375</v>
      </c>
      <c r="H11" s="27"/>
      <c r="I11" s="28">
        <f>I32</f>
        <v>0.75</v>
      </c>
      <c r="J11" s="27"/>
      <c r="K11" s="28">
        <f>K32</f>
        <v>-0.7375</v>
      </c>
      <c r="L11" s="27"/>
      <c r="M11" s="28">
        <f>M32</f>
        <v>-2.525</v>
      </c>
      <c r="N11" s="27"/>
      <c r="O11" s="28">
        <f>O32</f>
        <v>-4.5125</v>
      </c>
      <c r="P11" s="27"/>
      <c r="Q11" s="28">
        <f>Q32</f>
        <v>-8.258</v>
      </c>
      <c r="R11" s="27"/>
      <c r="S11" s="28" t="str">
        <f>S32</f>
        <v>-----------</v>
      </c>
      <c r="T11" s="27"/>
      <c r="U11" s="28" t="str">
        <f>U32</f>
        <v>-----------</v>
      </c>
      <c r="V11" s="27"/>
      <c r="W11" s="28" t="str">
        <f>W32</f>
        <v>-----------</v>
      </c>
      <c r="X11" s="27"/>
      <c r="Y11" s="28" t="str">
        <f>Y32</f>
        <v>-----------</v>
      </c>
      <c r="Z11" s="27"/>
      <c r="AA11" s="28" t="str">
        <f>AA32</f>
        <v>-----------</v>
      </c>
      <c r="AB11" s="27"/>
      <c r="AC11" s="28" t="str">
        <f>AC32</f>
        <v>-----------</v>
      </c>
      <c r="AD11" s="27"/>
      <c r="AE11" s="28" t="str">
        <f>AE32</f>
        <v>-----------</v>
      </c>
      <c r="AF11" s="27"/>
      <c r="AG11" s="28" t="str">
        <f>AG32</f>
        <v>-----------</v>
      </c>
      <c r="AH11" s="27"/>
      <c r="AI11" s="28" t="str">
        <f>AI32</f>
        <v>-----------</v>
      </c>
      <c r="AJ11" s="23"/>
    </row>
    <row r="12" ht="14.25" customHeight="1">
      <c r="A12" s="1"/>
      <c r="B12" s="22"/>
      <c r="C12" s="2"/>
      <c r="D12" s="27"/>
      <c r="E12" s="29"/>
      <c r="F12" s="27"/>
      <c r="G12" s="29"/>
      <c r="H12" s="27"/>
      <c r="I12" s="29"/>
      <c r="J12" s="27"/>
      <c r="K12" s="29"/>
      <c r="L12" s="27"/>
      <c r="M12" s="29"/>
      <c r="N12" s="27"/>
      <c r="O12" s="29"/>
      <c r="P12" s="27"/>
      <c r="Q12" s="29"/>
      <c r="R12" s="27"/>
      <c r="S12" s="29"/>
      <c r="T12" s="27"/>
      <c r="U12" s="29"/>
      <c r="V12" s="27"/>
      <c r="W12" s="29"/>
      <c r="X12" s="27"/>
      <c r="Y12" s="29"/>
      <c r="Z12" s="27"/>
      <c r="AA12" s="29"/>
      <c r="AB12" s="27"/>
      <c r="AC12" s="29"/>
      <c r="AD12" s="27"/>
      <c r="AE12" s="29"/>
      <c r="AF12" s="27"/>
      <c r="AG12" s="29"/>
      <c r="AH12" s="27"/>
      <c r="AI12" s="29"/>
      <c r="AJ12" s="23"/>
    </row>
    <row r="13" ht="14.25" customHeight="1">
      <c r="A13" s="1"/>
      <c r="B13" s="22"/>
      <c r="C13" s="2"/>
      <c r="D13" s="27"/>
      <c r="E13" s="29"/>
      <c r="F13" s="27"/>
      <c r="G13" s="29"/>
      <c r="H13" s="27"/>
      <c r="I13" s="29"/>
      <c r="J13" s="27"/>
      <c r="K13" s="29"/>
      <c r="L13" s="27"/>
      <c r="M13" s="29"/>
      <c r="N13" s="27"/>
      <c r="O13" s="29"/>
      <c r="P13" s="27"/>
      <c r="Q13" s="29"/>
      <c r="R13" s="27"/>
      <c r="S13" s="29"/>
      <c r="T13" s="27"/>
      <c r="U13" s="29"/>
      <c r="V13" s="27"/>
      <c r="W13" s="29"/>
      <c r="X13" s="27"/>
      <c r="Y13" s="29"/>
      <c r="Z13" s="27"/>
      <c r="AA13" s="29"/>
      <c r="AB13" s="27"/>
      <c r="AC13" s="29"/>
      <c r="AD13" s="27"/>
      <c r="AE13" s="29"/>
      <c r="AF13" s="27"/>
      <c r="AG13" s="29"/>
      <c r="AH13" s="27"/>
      <c r="AI13" s="29"/>
      <c r="AJ13" s="23"/>
    </row>
    <row r="14" ht="14.25" customHeight="1">
      <c r="A14" s="1"/>
      <c r="B14" s="22"/>
      <c r="C14" s="2"/>
      <c r="D14" s="27"/>
      <c r="E14" s="28">
        <f>D32</f>
        <v>-7.675</v>
      </c>
      <c r="F14" s="27"/>
      <c r="G14" s="28">
        <f>F32</f>
        <v>-8.4625</v>
      </c>
      <c r="H14" s="27"/>
      <c r="I14" s="28">
        <f>H32</f>
        <v>-7.85</v>
      </c>
      <c r="J14" s="27"/>
      <c r="K14" s="28">
        <f>J32</f>
        <v>-7.2375</v>
      </c>
      <c r="L14" s="27"/>
      <c r="M14" s="28">
        <f>L32</f>
        <v>-7.775</v>
      </c>
      <c r="N14" s="27"/>
      <c r="O14" s="28">
        <f>N32</f>
        <v>-8.6125</v>
      </c>
      <c r="P14" s="27"/>
      <c r="Q14" s="28">
        <f>P32</f>
        <v>-8.258</v>
      </c>
      <c r="R14" s="27"/>
      <c r="S14" s="28" t="str">
        <f>R32</f>
        <v>-----------</v>
      </c>
      <c r="T14" s="27"/>
      <c r="U14" s="28" t="str">
        <f>T32</f>
        <v>-----------</v>
      </c>
      <c r="V14" s="27"/>
      <c r="W14" s="28" t="str">
        <f>V32</f>
        <v>-----------</v>
      </c>
      <c r="X14" s="27"/>
      <c r="Y14" s="28" t="str">
        <f>X32</f>
        <v>-----------</v>
      </c>
      <c r="Z14" s="27"/>
      <c r="AA14" s="28" t="str">
        <f>Z32</f>
        <v>-----------</v>
      </c>
      <c r="AB14" s="27"/>
      <c r="AC14" s="28" t="str">
        <f>AB32</f>
        <v>-----------</v>
      </c>
      <c r="AD14" s="27"/>
      <c r="AE14" s="28" t="str">
        <f>AD32</f>
        <v>-----------</v>
      </c>
      <c r="AF14" s="27"/>
      <c r="AG14" s="28" t="str">
        <f>AF32</f>
        <v>-----------</v>
      </c>
      <c r="AH14" s="27"/>
      <c r="AI14" s="28" t="str">
        <f>AH32</f>
        <v>-----------</v>
      </c>
      <c r="AJ14" s="23"/>
    </row>
    <row r="15" ht="14.25" customHeight="1">
      <c r="A15" s="1"/>
      <c r="B15" s="22"/>
      <c r="C15" s="2"/>
      <c r="D15" s="27"/>
      <c r="E15" s="29"/>
      <c r="F15" s="27"/>
      <c r="G15" s="29"/>
      <c r="H15" s="27"/>
      <c r="I15" s="29"/>
      <c r="J15" s="27"/>
      <c r="K15" s="29"/>
      <c r="L15" s="27"/>
      <c r="M15" s="29"/>
      <c r="N15" s="27"/>
      <c r="O15" s="29"/>
      <c r="P15" s="27"/>
      <c r="Q15" s="29"/>
      <c r="R15" s="27"/>
      <c r="S15" s="29"/>
      <c r="T15" s="27"/>
      <c r="U15" s="29"/>
      <c r="V15" s="27"/>
      <c r="W15" s="29"/>
      <c r="X15" s="27"/>
      <c r="Y15" s="29"/>
      <c r="Z15" s="27"/>
      <c r="AA15" s="29"/>
      <c r="AB15" s="27"/>
      <c r="AC15" s="29"/>
      <c r="AD15" s="27"/>
      <c r="AE15" s="29"/>
      <c r="AF15" s="27"/>
      <c r="AG15" s="29"/>
      <c r="AH15" s="27"/>
      <c r="AI15" s="29"/>
      <c r="AJ15" s="23"/>
    </row>
    <row r="16" ht="14.25" customHeight="1">
      <c r="A16" s="1"/>
      <c r="B16" s="22"/>
      <c r="C16" s="2"/>
      <c r="D16" s="27"/>
      <c r="E16" s="29"/>
      <c r="F16" s="27"/>
      <c r="G16" s="29"/>
      <c r="H16" s="27"/>
      <c r="I16" s="29"/>
      <c r="J16" s="27"/>
      <c r="K16" s="29"/>
      <c r="L16" s="27"/>
      <c r="M16" s="29"/>
      <c r="N16" s="27"/>
      <c r="O16" s="29"/>
      <c r="P16" s="27"/>
      <c r="Q16" s="29"/>
      <c r="R16" s="27"/>
      <c r="S16" s="29"/>
      <c r="T16" s="27"/>
      <c r="U16" s="29"/>
      <c r="V16" s="27"/>
      <c r="W16" s="29"/>
      <c r="X16" s="27"/>
      <c r="Y16" s="29"/>
      <c r="Z16" s="27"/>
      <c r="AA16" s="29"/>
      <c r="AB16" s="27"/>
      <c r="AC16" s="29"/>
      <c r="AD16" s="27"/>
      <c r="AE16" s="29"/>
      <c r="AF16" s="27"/>
      <c r="AG16" s="29"/>
      <c r="AH16" s="27"/>
      <c r="AI16" s="29"/>
      <c r="AJ16" s="23"/>
    </row>
    <row r="17" ht="14.25" customHeight="1">
      <c r="A17" s="1"/>
      <c r="B17" s="22"/>
      <c r="C17" s="1"/>
      <c r="D17" s="27"/>
      <c r="E17" s="29"/>
      <c r="F17" s="27"/>
      <c r="G17" s="29"/>
      <c r="H17" s="27"/>
      <c r="I17" s="29"/>
      <c r="J17" s="27"/>
      <c r="K17" s="29"/>
      <c r="L17" s="27"/>
      <c r="M17" s="29"/>
      <c r="N17" s="27"/>
      <c r="O17" s="29"/>
      <c r="P17" s="27"/>
      <c r="Q17" s="29"/>
      <c r="R17" s="27"/>
      <c r="S17" s="29"/>
      <c r="T17" s="27"/>
      <c r="U17" s="29"/>
      <c r="V17" s="27"/>
      <c r="W17" s="29"/>
      <c r="X17" s="27"/>
      <c r="Y17" s="29"/>
      <c r="Z17" s="27"/>
      <c r="AA17" s="29"/>
      <c r="AB17" s="27"/>
      <c r="AC17" s="29"/>
      <c r="AD17" s="27"/>
      <c r="AE17" s="29"/>
      <c r="AF17" s="27"/>
      <c r="AG17" s="29"/>
      <c r="AH17" s="27"/>
      <c r="AI17" s="29"/>
      <c r="AJ17" s="23"/>
    </row>
    <row r="18" ht="14.25" customHeight="1">
      <c r="A18" s="1"/>
      <c r="B18" s="22"/>
      <c r="C18" s="1"/>
      <c r="D18" s="27"/>
      <c r="E18" s="29"/>
      <c r="F18" s="27"/>
      <c r="G18" s="29"/>
      <c r="H18" s="27"/>
      <c r="I18" s="29"/>
      <c r="J18" s="27"/>
      <c r="K18" s="29"/>
      <c r="L18" s="27"/>
      <c r="M18" s="29"/>
      <c r="N18" s="27"/>
      <c r="O18" s="29"/>
      <c r="P18" s="27"/>
      <c r="Q18" s="29"/>
      <c r="R18" s="27"/>
      <c r="S18" s="29"/>
      <c r="T18" s="27"/>
      <c r="U18" s="29"/>
      <c r="V18" s="27"/>
      <c r="W18" s="29"/>
      <c r="X18" s="27"/>
      <c r="Y18" s="29"/>
      <c r="Z18" s="27"/>
      <c r="AA18" s="29"/>
      <c r="AB18" s="27"/>
      <c r="AC18" s="29"/>
      <c r="AD18" s="27"/>
      <c r="AE18" s="29"/>
      <c r="AF18" s="27"/>
      <c r="AG18" s="29"/>
      <c r="AH18" s="27"/>
      <c r="AI18" s="29"/>
      <c r="AJ18" s="23"/>
    </row>
    <row r="19" ht="14.25" customHeight="1">
      <c r="A19" s="1"/>
      <c r="B19" s="22"/>
      <c r="C19" s="1"/>
      <c r="D19" s="27"/>
      <c r="E19" s="29"/>
      <c r="F19" s="27"/>
      <c r="G19" s="29"/>
      <c r="H19" s="27"/>
      <c r="I19" s="29"/>
      <c r="J19" s="27"/>
      <c r="K19" s="29"/>
      <c r="L19" s="27"/>
      <c r="M19" s="29"/>
      <c r="N19" s="27"/>
      <c r="O19" s="29"/>
      <c r="P19" s="27"/>
      <c r="Q19" s="29"/>
      <c r="R19" s="27"/>
      <c r="S19" s="29"/>
      <c r="T19" s="27"/>
      <c r="U19" s="29"/>
      <c r="V19" s="27"/>
      <c r="W19" s="29"/>
      <c r="X19" s="27"/>
      <c r="Y19" s="29"/>
      <c r="Z19" s="27"/>
      <c r="AA19" s="29"/>
      <c r="AB19" s="27"/>
      <c r="AC19" s="29"/>
      <c r="AD19" s="27"/>
      <c r="AE19" s="29"/>
      <c r="AF19" s="27"/>
      <c r="AG19" s="29"/>
      <c r="AH19" s="27"/>
      <c r="AI19" s="29"/>
      <c r="AJ19" s="23"/>
    </row>
    <row r="20" ht="14.25" customHeight="1">
      <c r="A20" s="1"/>
      <c r="B20" s="22"/>
      <c r="C20" s="30" t="s">
        <v>18</v>
      </c>
      <c r="D20" s="27"/>
      <c r="E20" s="29"/>
      <c r="F20" s="27"/>
      <c r="G20" s="29"/>
      <c r="H20" s="27"/>
      <c r="I20" s="29"/>
      <c r="J20" s="27"/>
      <c r="K20" s="29"/>
      <c r="L20" s="27"/>
      <c r="M20" s="29"/>
      <c r="N20" s="27"/>
      <c r="O20" s="29"/>
      <c r="P20" s="27"/>
      <c r="Q20" s="29"/>
      <c r="R20" s="27"/>
      <c r="S20" s="29"/>
      <c r="T20" s="27"/>
      <c r="U20" s="29"/>
      <c r="V20" s="27"/>
      <c r="W20" s="29"/>
      <c r="X20" s="27"/>
      <c r="Y20" s="29"/>
      <c r="Z20" s="27"/>
      <c r="AA20" s="29"/>
      <c r="AB20" s="27"/>
      <c r="AC20" s="29"/>
      <c r="AD20" s="27"/>
      <c r="AE20" s="29"/>
      <c r="AF20" s="27"/>
      <c r="AG20" s="29"/>
      <c r="AH20" s="27"/>
      <c r="AI20" s="29"/>
      <c r="AJ20" s="23"/>
    </row>
    <row r="21" ht="14.25" customHeight="1">
      <c r="A21" s="1"/>
      <c r="B21" s="22"/>
      <c r="C21" s="31">
        <v>3.5</v>
      </c>
      <c r="D21" s="27"/>
      <c r="E21" s="29"/>
      <c r="F21" s="27"/>
      <c r="G21" s="29"/>
      <c r="H21" s="27"/>
      <c r="I21" s="29"/>
      <c r="J21" s="27"/>
      <c r="K21" s="29"/>
      <c r="L21" s="27"/>
      <c r="M21" s="29"/>
      <c r="N21" s="27"/>
      <c r="O21" s="29"/>
      <c r="P21" s="27"/>
      <c r="Q21" s="29"/>
      <c r="R21" s="27"/>
      <c r="S21" s="29"/>
      <c r="T21" s="27"/>
      <c r="U21" s="29"/>
      <c r="V21" s="27"/>
      <c r="W21" s="29"/>
      <c r="X21" s="27"/>
      <c r="Y21" s="29"/>
      <c r="Z21" s="27"/>
      <c r="AA21" s="29"/>
      <c r="AB21" s="27"/>
      <c r="AC21" s="29"/>
      <c r="AD21" s="27"/>
      <c r="AE21" s="29"/>
      <c r="AF21" s="27"/>
      <c r="AG21" s="29"/>
      <c r="AH21" s="27"/>
      <c r="AI21" s="29"/>
      <c r="AJ21" s="23"/>
    </row>
    <row r="22" ht="18.75" customHeight="1">
      <c r="A22" s="1"/>
      <c r="B22" s="22"/>
      <c r="C22" s="2"/>
      <c r="D22" s="32" t="s">
        <v>19</v>
      </c>
      <c r="E22" s="28">
        <f>IF(D28="","",(IF(D28="",B28,IF(D32="-----------",D28-D34,D32-D34)-E35-E36)))</f>
        <v>-19.475</v>
      </c>
      <c r="F22" s="32" t="s">
        <v>19</v>
      </c>
      <c r="G22" s="28">
        <f>IF(F28="","",(IF(F28="",D28,IF(F32="-----------",F28-F34,F32-F34)-G35-G36)))</f>
        <v>-20.4625</v>
      </c>
      <c r="H22" s="32" t="s">
        <v>19</v>
      </c>
      <c r="I22" s="28">
        <f>IF(H28="","",(IF(H28="",F28,IF(H32="-----------",H28-H34,H32-H34)-I35-I36)))</f>
        <v>-20.05</v>
      </c>
      <c r="J22" s="32" t="s">
        <v>19</v>
      </c>
      <c r="K22" s="28">
        <f>IF(J28="","",(IF(J28="",H28,IF(J32="-----------",J28-J34,J32-J34)-K35-K36)))</f>
        <v>-19.6375</v>
      </c>
      <c r="L22" s="32" t="s">
        <v>19</v>
      </c>
      <c r="M22" s="28">
        <f>IF(L28="","",(IF(L28="",J28,IF(L32="-----------",L28-L34,L32-L34)-M35-M36)))</f>
        <v>-20.375</v>
      </c>
      <c r="N22" s="32" t="s">
        <v>19</v>
      </c>
      <c r="O22" s="28">
        <f>IF(N28="","",(IF(N28="",L28,IF(N32="-----------",N28-N34,N32-N34)-O35-O36)))</f>
        <v>-21.4125</v>
      </c>
      <c r="P22" s="32" t="s">
        <v>19</v>
      </c>
      <c r="Q22" s="28">
        <f>IF(P28="","",(IF(P28="",N28,IF(P32="-----------",P28-P34,P32-P34)-Q35-Q36)))</f>
        <v>-21.258</v>
      </c>
      <c r="R22" s="32" t="s">
        <v>19</v>
      </c>
      <c r="S22" s="28">
        <f>IF(R28="","",(IF(R28="",P28,IF(R32="-----------",R28-R34,R32-R34)-S35-S36)))</f>
        <v>-21.463</v>
      </c>
      <c r="T22" s="32" t="s">
        <v>19</v>
      </c>
      <c r="U22" s="28" t="str">
        <f>IF(T28="","",(IF(T28="",R28,IF(T32="-----------",T28-T34,T32-T34)-U35-U36)))</f>
        <v/>
      </c>
      <c r="V22" s="32" t="s">
        <v>19</v>
      </c>
      <c r="W22" s="28" t="str">
        <f>IF(V28="","",(IF(V28="",T28,IF(V32="-----------",V28-V34,V32-V34)-W35-W36)))</f>
        <v/>
      </c>
      <c r="X22" s="32" t="s">
        <v>19</v>
      </c>
      <c r="Y22" s="28" t="str">
        <f>IF(X28="","",(IF(X28="",V28,IF(X32="-----------",X28-X34,X32-X34)-Y35-Y36)))</f>
        <v/>
      </c>
      <c r="Z22" s="32" t="s">
        <v>19</v>
      </c>
      <c r="AA22" s="28" t="str">
        <f>IF(Z28="","",(IF(Z28="",X28,IF(Z32="-----------",Z28-Z34,Z32-Z34)-AA35-AA36)))</f>
        <v/>
      </c>
      <c r="AB22" s="32" t="s">
        <v>19</v>
      </c>
      <c r="AC22" s="28" t="str">
        <f>IF(AB28="","",(IF(AB28="",Z28,IF(AB32="-----------",AB28-AB34,AB32-AB34)-AC35-AC36)))</f>
        <v/>
      </c>
      <c r="AD22" s="32" t="s">
        <v>19</v>
      </c>
      <c r="AE22" s="28" t="str">
        <f>IF(AD28="","",(IF(AD28="",AB28,IF(AD32="-----------",AD28-AD34,AD32-AD34)-AE35-AE36)))</f>
        <v/>
      </c>
      <c r="AF22" s="32" t="s">
        <v>19</v>
      </c>
      <c r="AG22" s="28" t="str">
        <f>IF(AF28="","",(IF(AF28="",AD28,IF(AF32="-----------",AF28-AF34,AF32-AF34)-AG35-AG36)))</f>
        <v/>
      </c>
      <c r="AH22" s="32" t="s">
        <v>19</v>
      </c>
      <c r="AI22" s="28" t="str">
        <f>IF(AH28="","",(IF(AH28="",AF28,IF(AH32="-----------",AH28-AH34,AH32-AH34)-AI35-AI36)))</f>
        <v/>
      </c>
      <c r="AJ22" s="23"/>
    </row>
    <row r="23" ht="18.75" customHeight="1">
      <c r="A23" s="1"/>
      <c r="B23" s="22"/>
      <c r="C23" s="1"/>
      <c r="D23" s="33" t="s">
        <v>20</v>
      </c>
      <c r="E23" s="34">
        <f>IF(D28="","",(IF(D28="",B28,IF(D32="-----------",D28-D34,D32-D34)-E35-E36))-1)</f>
        <v>-20.475</v>
      </c>
      <c r="F23" s="33" t="s">
        <v>20</v>
      </c>
      <c r="G23" s="34">
        <f>IF(F28="","",(IF(F28="",D28,IF(F32="-----------",F28-F34,F32-F34)-G35-G36))-1)</f>
        <v>-21.4625</v>
      </c>
      <c r="H23" s="33" t="s">
        <v>20</v>
      </c>
      <c r="I23" s="34">
        <f>IF(H28="","",(IF(H28="",F28,IF(H32="-----------",H28-H34,H32-H34)-I35-I36))-1)</f>
        <v>-21.05</v>
      </c>
      <c r="J23" s="33" t="s">
        <v>20</v>
      </c>
      <c r="K23" s="34">
        <f>IF(J28="","",(IF(J28="",H28,IF(J32="-----------",J28-J34,J32-J34)-K35-K36))-1)</f>
        <v>-20.6375</v>
      </c>
      <c r="L23" s="33" t="s">
        <v>20</v>
      </c>
      <c r="M23" s="34">
        <f>IF(L28="","",(IF(L28="",J28,IF(L32="-----------",L28-L34,L32-L34)-M35-M36))-1)</f>
        <v>-21.375</v>
      </c>
      <c r="N23" s="33" t="s">
        <v>20</v>
      </c>
      <c r="O23" s="34">
        <f>IF(N28="","",(IF(N28="",L28,IF(N32="-----------",N28-N34,N32-N34)-O35-O36))-1)</f>
        <v>-22.4125</v>
      </c>
      <c r="P23" s="33" t="s">
        <v>20</v>
      </c>
      <c r="Q23" s="34">
        <f>IF(P28="","",(IF(P28="",N28,IF(P32="-----------",P28-P34,P32-P34)-Q35-Q36))-1)</f>
        <v>-22.258</v>
      </c>
      <c r="R23" s="33" t="s">
        <v>20</v>
      </c>
      <c r="S23" s="34">
        <f>IF(R28="","",(IF(R28="",P28,IF(R32="-----------",R28-R34,R32-R34)-S35-S36))-1)</f>
        <v>-22.463</v>
      </c>
      <c r="T23" s="33" t="s">
        <v>20</v>
      </c>
      <c r="U23" s="34" t="str">
        <f>IF(T28="","",(IF(T28="",R28,IF(T32="-----------",T28-T34,T32-T34)-U35-U36))-1)</f>
        <v/>
      </c>
      <c r="V23" s="33" t="s">
        <v>20</v>
      </c>
      <c r="W23" s="34" t="str">
        <f>IF(V28="","",(IF(V28="",T28,IF(V32="-----------",V28-V34,V32-V34)-W35-W36))-1)</f>
        <v/>
      </c>
      <c r="X23" s="33" t="s">
        <v>20</v>
      </c>
      <c r="Y23" s="34" t="str">
        <f>IF(X28="","",(IF(X28="",V28,IF(X32="-----------",X28-X34,X32-X34)-Y35-Y36))-1)</f>
        <v/>
      </c>
      <c r="Z23" s="33" t="s">
        <v>20</v>
      </c>
      <c r="AA23" s="34" t="str">
        <f>IF(Z28="","",(IF(Z28="",X28,IF(Z32="-----------",Z28-Z34,Z32-Z34)-AA35-AA36))-1)</f>
        <v/>
      </c>
      <c r="AB23" s="33" t="s">
        <v>20</v>
      </c>
      <c r="AC23" s="34" t="str">
        <f>IF(AB28="","",(IF(AB28="",Z28,IF(AB32="-----------",AB28-AB34,AB32-AB34)-AC35-AC36))-1)</f>
        <v/>
      </c>
      <c r="AD23" s="33" t="s">
        <v>20</v>
      </c>
      <c r="AE23" s="34" t="str">
        <f>IF(AD28="","",(IF(AD28="",AB28,IF(AD32="-----------",AD28-AD34,AD32-AD34)-AE35-AE36))-1)</f>
        <v/>
      </c>
      <c r="AF23" s="33" t="s">
        <v>20</v>
      </c>
      <c r="AG23" s="34" t="str">
        <f>IF(AF28="","",(IF(AF28="",AD28,IF(AF32="-----------",AF28-AF34,AF32-AF34)-AG35-AG36))-1)</f>
        <v/>
      </c>
      <c r="AH23" s="33" t="s">
        <v>20</v>
      </c>
      <c r="AI23" s="34" t="str">
        <f>IF(AH28="","",(IF(AH28="",AF28,IF(AH32="-----------",AH28-AH34,AH32-AH34)-AI35-AI36))-1)</f>
        <v/>
      </c>
      <c r="AJ23" s="23"/>
    </row>
    <row r="24" ht="18.75" customHeight="1">
      <c r="A24" s="1"/>
      <c r="B24" s="2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23"/>
    </row>
    <row r="25" ht="18.75" customHeight="1">
      <c r="A25" s="1"/>
      <c r="B25" s="22"/>
      <c r="C25" s="35" t="s">
        <v>21</v>
      </c>
      <c r="D25" s="36" t="s">
        <v>22</v>
      </c>
      <c r="E25" s="37"/>
      <c r="F25" s="36" t="s">
        <v>23</v>
      </c>
      <c r="G25" s="37"/>
      <c r="H25" s="36" t="s">
        <v>24</v>
      </c>
      <c r="I25" s="37"/>
      <c r="J25" s="36" t="s">
        <v>25</v>
      </c>
      <c r="K25" s="37"/>
      <c r="L25" s="36" t="s">
        <v>26</v>
      </c>
      <c r="M25" s="37"/>
      <c r="N25" s="36" t="s">
        <v>27</v>
      </c>
      <c r="O25" s="37"/>
      <c r="P25" s="36" t="s">
        <v>28</v>
      </c>
      <c r="Q25" s="37"/>
      <c r="R25" s="36" t="s">
        <v>29</v>
      </c>
      <c r="S25" s="37"/>
      <c r="T25" s="36" t="s">
        <v>30</v>
      </c>
      <c r="U25" s="37"/>
      <c r="V25" s="36" t="s">
        <v>31</v>
      </c>
      <c r="W25" s="37"/>
      <c r="X25" s="36" t="s">
        <v>32</v>
      </c>
      <c r="Y25" s="37"/>
      <c r="Z25" s="36" t="s">
        <v>33</v>
      </c>
      <c r="AA25" s="37"/>
      <c r="AB25" s="36" t="s">
        <v>34</v>
      </c>
      <c r="AC25" s="37"/>
      <c r="AD25" s="36" t="s">
        <v>35</v>
      </c>
      <c r="AE25" s="37"/>
      <c r="AF25" s="36" t="s">
        <v>36</v>
      </c>
      <c r="AG25" s="37"/>
      <c r="AH25" s="36" t="s">
        <v>37</v>
      </c>
      <c r="AI25" s="37"/>
      <c r="AJ25" s="23"/>
    </row>
    <row r="26" ht="31.5" customHeight="1">
      <c r="A26" s="1"/>
      <c r="B26" s="22"/>
      <c r="C26" s="20"/>
      <c r="D26" s="17"/>
      <c r="E26" s="19"/>
      <c r="F26" s="17"/>
      <c r="G26" s="19"/>
      <c r="H26" s="17"/>
      <c r="I26" s="19"/>
      <c r="J26" s="17"/>
      <c r="K26" s="19"/>
      <c r="L26" s="17"/>
      <c r="M26" s="19"/>
      <c r="N26" s="17"/>
      <c r="O26" s="19"/>
      <c r="P26" s="17"/>
      <c r="Q26" s="19"/>
      <c r="R26" s="17"/>
      <c r="S26" s="19"/>
      <c r="T26" s="17"/>
      <c r="U26" s="19"/>
      <c r="V26" s="17"/>
      <c r="W26" s="19"/>
      <c r="X26" s="17"/>
      <c r="Y26" s="19"/>
      <c r="Z26" s="17"/>
      <c r="AA26" s="19"/>
      <c r="AB26" s="17"/>
      <c r="AC26" s="19"/>
      <c r="AD26" s="17"/>
      <c r="AE26" s="19"/>
      <c r="AF26" s="17"/>
      <c r="AG26" s="19"/>
      <c r="AH26" s="17"/>
      <c r="AI26" s="19"/>
      <c r="AJ26" s="23"/>
    </row>
    <row r="27" ht="18.75" customHeight="1">
      <c r="A27" s="1"/>
      <c r="B27" s="22"/>
      <c r="C27" s="38" t="s">
        <v>38</v>
      </c>
      <c r="D27" s="39">
        <v>500.0</v>
      </c>
      <c r="E27" s="40"/>
      <c r="F27" s="39">
        <v>250.0</v>
      </c>
      <c r="G27" s="40"/>
      <c r="H27" s="39">
        <v>250.0</v>
      </c>
      <c r="I27" s="40"/>
      <c r="J27" s="39">
        <v>250.0</v>
      </c>
      <c r="K27" s="40"/>
      <c r="L27" s="39">
        <v>250.0</v>
      </c>
      <c r="M27" s="40"/>
      <c r="N27" s="39">
        <v>250.0</v>
      </c>
      <c r="O27" s="40"/>
      <c r="P27" s="39">
        <v>130.0</v>
      </c>
      <c r="Q27" s="40"/>
      <c r="R27" s="39">
        <v>300.0</v>
      </c>
      <c r="S27" s="40"/>
      <c r="T27" s="39">
        <v>0.0</v>
      </c>
      <c r="U27" s="40"/>
      <c r="V27" s="39">
        <v>0.0</v>
      </c>
      <c r="W27" s="40"/>
      <c r="X27" s="39">
        <v>0.0</v>
      </c>
      <c r="Y27" s="40"/>
      <c r="Z27" s="39">
        <v>0.0</v>
      </c>
      <c r="AA27" s="40"/>
      <c r="AB27" s="39">
        <v>0.0</v>
      </c>
      <c r="AC27" s="40"/>
      <c r="AD27" s="39">
        <v>0.0</v>
      </c>
      <c r="AE27" s="40"/>
      <c r="AF27" s="39">
        <v>0.0</v>
      </c>
      <c r="AG27" s="40"/>
      <c r="AH27" s="39">
        <v>0.0</v>
      </c>
      <c r="AI27" s="40"/>
      <c r="AJ27" s="23"/>
    </row>
    <row r="28" ht="18.75" customHeight="1">
      <c r="A28" s="1"/>
      <c r="B28" s="41"/>
      <c r="C28" s="38" t="s">
        <v>39</v>
      </c>
      <c r="D28" s="42">
        <f>C21-(D27*0.35/1000)</f>
        <v>3.325</v>
      </c>
      <c r="E28" s="43"/>
      <c r="F28" s="42">
        <f>E32-(0.35*F27/1000)</f>
        <v>2.5375</v>
      </c>
      <c r="G28" s="43"/>
      <c r="H28" s="42">
        <f>IF(G32="-----------","",G32-(0.35*H27/1000))</f>
        <v>1.75</v>
      </c>
      <c r="I28" s="43"/>
      <c r="J28" s="42">
        <f>IF(I32="-----------","",I32-(0.35*J27/1000))</f>
        <v>0.6625</v>
      </c>
      <c r="K28" s="43"/>
      <c r="L28" s="42">
        <f>IF(K32="-----------","",K32-(0.35*L27/1000))</f>
        <v>-0.825</v>
      </c>
      <c r="M28" s="43"/>
      <c r="N28" s="42">
        <f>IF(M32="-----------","",M32-(0.35*N27/1000))</f>
        <v>-2.6125</v>
      </c>
      <c r="O28" s="43"/>
      <c r="P28" s="42">
        <f>IF(O32="-----------","",O32-(0.35*P27/1000))</f>
        <v>-4.558</v>
      </c>
      <c r="Q28" s="43"/>
      <c r="R28" s="42">
        <f>IF(Q32="-----------","",Q32-(0.35*R27/1000))</f>
        <v>-8.363</v>
      </c>
      <c r="S28" s="43"/>
      <c r="T28" s="42" t="str">
        <f>IF(S32="-----------","",S32-(0.35*T27/1000))</f>
        <v/>
      </c>
      <c r="U28" s="43"/>
      <c r="V28" s="42" t="str">
        <f>IF(U32="-----------","",U32-(0.35*V27/1000))</f>
        <v/>
      </c>
      <c r="W28" s="43"/>
      <c r="X28" s="42" t="str">
        <f>IF(W32="-----------","",W32-(0.35*X27/1000))</f>
        <v/>
      </c>
      <c r="Y28" s="43"/>
      <c r="Z28" s="42" t="str">
        <f>IF(Y32="-----------","",Y32-(0.35*Z27/1000))</f>
        <v/>
      </c>
      <c r="AA28" s="43"/>
      <c r="AB28" s="42" t="str">
        <f>IF(AA32="-----------","",AA32-(0.35*AB27/1000))</f>
        <v/>
      </c>
      <c r="AC28" s="43"/>
      <c r="AD28" s="42" t="str">
        <f>IF(AC32="-----------","",AC32-(0.35*AD27/1000))</f>
        <v/>
      </c>
      <c r="AE28" s="43"/>
      <c r="AF28" s="42" t="str">
        <f>IF(AE32="-----------","",AE32-(0.35*AF27/1000))</f>
        <v/>
      </c>
      <c r="AG28" s="43"/>
      <c r="AH28" s="42" t="str">
        <f>IF(AG32="-----------","",AG32-(0.35*AH27/1000))</f>
        <v/>
      </c>
      <c r="AI28" s="43"/>
      <c r="AJ28" s="23"/>
    </row>
    <row r="29" ht="18.75" customHeight="1">
      <c r="A29" s="1"/>
      <c r="B29" s="22"/>
      <c r="C29" s="38" t="s">
        <v>40</v>
      </c>
      <c r="D29" s="44" t="s">
        <v>41</v>
      </c>
      <c r="E29" s="43"/>
      <c r="F29" s="44" t="s">
        <v>41</v>
      </c>
      <c r="G29" s="43"/>
      <c r="H29" s="44" t="s">
        <v>42</v>
      </c>
      <c r="I29" s="43"/>
      <c r="J29" s="44" t="s">
        <v>43</v>
      </c>
      <c r="K29" s="43"/>
      <c r="L29" s="44" t="s">
        <v>44</v>
      </c>
      <c r="M29" s="43"/>
      <c r="N29" s="44" t="s">
        <v>45</v>
      </c>
      <c r="O29" s="43"/>
      <c r="P29" s="44" t="s">
        <v>46</v>
      </c>
      <c r="Q29" s="43"/>
      <c r="R29" s="44" t="s">
        <v>47</v>
      </c>
      <c r="S29" s="43"/>
      <c r="T29" s="44" t="s">
        <v>47</v>
      </c>
      <c r="U29" s="43"/>
      <c r="V29" s="44" t="s">
        <v>47</v>
      </c>
      <c r="W29" s="43"/>
      <c r="X29" s="44" t="s">
        <v>47</v>
      </c>
      <c r="Y29" s="43"/>
      <c r="Z29" s="44" t="s">
        <v>47</v>
      </c>
      <c r="AA29" s="43"/>
      <c r="AB29" s="44" t="s">
        <v>47</v>
      </c>
      <c r="AC29" s="43"/>
      <c r="AD29" s="44" t="s">
        <v>47</v>
      </c>
      <c r="AE29" s="43"/>
      <c r="AF29" s="44" t="s">
        <v>47</v>
      </c>
      <c r="AG29" s="43"/>
      <c r="AH29" s="44" t="s">
        <v>47</v>
      </c>
      <c r="AI29" s="43"/>
      <c r="AJ29" s="23"/>
    </row>
    <row r="30" ht="18.75" hidden="1" customHeight="1">
      <c r="A30" s="1"/>
      <c r="B30" s="22"/>
      <c r="C30" s="38" t="s">
        <v>48</v>
      </c>
      <c r="D30" s="45" t="s">
        <v>49</v>
      </c>
      <c r="E30" s="46" t="s">
        <v>50</v>
      </c>
      <c r="F30" s="45" t="str">
        <f>IF(F29="Ausente","-----------",IF(F29="Simétrica","---------","%Menor 2"))</f>
        <v>%Menor 2</v>
      </c>
      <c r="G30" s="46" t="str">
        <f>IF(F29="Ausente","-----------",IF(F29="Simétrica","--------","%Maior 2"))</f>
        <v>%Maior 2</v>
      </c>
      <c r="H30" s="45" t="str">
        <f>IF(H29="Ausente","-----------",IF(H29="Simétrica","---------","%Menor 3"))</f>
        <v>%Menor 3</v>
      </c>
      <c r="I30" s="46" t="str">
        <f>IF(H29="Ausente","-----------",IF(H29="Simétrica","--------","%Maior 3"))</f>
        <v>%Maior 3</v>
      </c>
      <c r="J30" s="45" t="str">
        <f>IF(J29="Ausente","-----------",IF(J29="Simétrica","---------","%Menor 4"))</f>
        <v>%Menor 4</v>
      </c>
      <c r="K30" s="46" t="str">
        <f>IF(J29="Ausente","-----------",IF(J29="Simétrica","--------","%Maior 4"))</f>
        <v>%Maior 4</v>
      </c>
      <c r="L30" s="45" t="str">
        <f>IF(L29="Ausente","-----------",IF(L29="Simétrica","---------","%Menor 5"))</f>
        <v>%Menor 5</v>
      </c>
      <c r="M30" s="46" t="str">
        <f>IF(L29="Ausente","-----------",IF(L29="Simétrica","--------","%Maior 5"))</f>
        <v>%Maior 5</v>
      </c>
      <c r="N30" s="45" t="str">
        <f>IF(N29="Ausente","-----------",IF(N29="Simétrica","---------","%Menor 6"))</f>
        <v>%Menor 6</v>
      </c>
      <c r="O30" s="46" t="str">
        <f>IF(N29="Ausente","-----------",IF(N29="Simétrica","--------","%Maior 6"))</f>
        <v>%Maior 6</v>
      </c>
      <c r="P30" s="45" t="str">
        <f>IF(P29="Ausente","-----------",IF(P29="Simétrica","---------","%Menor 7"))</f>
        <v>%Menor 7</v>
      </c>
      <c r="Q30" s="46" t="str">
        <f>IF(P29="Ausente","-----------",IF(P29="Simétrica","--------","%Maior 7"))</f>
        <v>%Maior 7</v>
      </c>
      <c r="R30" s="45" t="str">
        <f>IF(R29="Ausente","-----------",IF(R29="Simétrica","---------","%Menor 8"))</f>
        <v>-----------</v>
      </c>
      <c r="S30" s="46" t="str">
        <f>IF(R29="Ausente","-----------",IF(R29="Simétrica","--------","%Maior 8"))</f>
        <v>-----------</v>
      </c>
      <c r="T30" s="45" t="str">
        <f>IF(T29="Ausente","-----------",IF(T29="Simétrica","---------","%Menor 8"))</f>
        <v>-----------</v>
      </c>
      <c r="U30" s="46" t="str">
        <f>IF(T29="Ausente","-----------",IF(T29="Simétrica","--------","%Maior 8"))</f>
        <v>-----------</v>
      </c>
      <c r="V30" s="45" t="str">
        <f>IF(V29="Ausente","-----------",IF(V29="Simétrica","---------","%Menor 8"))</f>
        <v>-----------</v>
      </c>
      <c r="W30" s="46" t="str">
        <f>IF(V29="Ausente","-----------",IF(V29="Simétrica","--------","%Maior 8"))</f>
        <v>-----------</v>
      </c>
      <c r="X30" s="45" t="str">
        <f>IF(X29="Ausente","-----------",IF(X29="Simétrica","---------","%Menor 8"))</f>
        <v>-----------</v>
      </c>
      <c r="Y30" s="46" t="str">
        <f>IF(X29="Ausente","-----------",IF(X29="Simétrica","--------","%Maior 8"))</f>
        <v>-----------</v>
      </c>
      <c r="Z30" s="45" t="str">
        <f>IF(Z29="Ausente","-----------",IF(Z29="Simétrica","---------","%Menor 8"))</f>
        <v>-----------</v>
      </c>
      <c r="AA30" s="46" t="str">
        <f>IF(Z29="Ausente","-----------",IF(Z29="Simétrica","--------","%Maior 8"))</f>
        <v>-----------</v>
      </c>
      <c r="AB30" s="45" t="str">
        <f>IF(AB29="Ausente","-----------",IF(AB29="Simétrica","---------","%Menor 8"))</f>
        <v>-----------</v>
      </c>
      <c r="AC30" s="46" t="str">
        <f>IF(AB29="Ausente","-----------",IF(AB29="Simétrica","--------","%Maior 8"))</f>
        <v>-----------</v>
      </c>
      <c r="AD30" s="45" t="str">
        <f>IF(AD29="Ausente","-----------",IF(AD29="Simétrica","---------","%Menor 8"))</f>
        <v>-----------</v>
      </c>
      <c r="AE30" s="46" t="str">
        <f>IF(AD29="Ausente","-----------",IF(AD29="Simétrica","--------","%Maior 8"))</f>
        <v>-----------</v>
      </c>
      <c r="AF30" s="45" t="str">
        <f>IF(AF29="Ausente","-----------",IF(AF29="Simétrica","---------","%Menor 8"))</f>
        <v>-----------</v>
      </c>
      <c r="AG30" s="46" t="str">
        <f>IF(AF29="Ausente","-----------",IF(AF29="Simétrica","--------","%Maior 8"))</f>
        <v>-----------</v>
      </c>
      <c r="AH30" s="45" t="str">
        <f>IF(AH29="Ausente","-----------",IF(AH29="Simétrica","---------","%Menor 8"))</f>
        <v>-----------</v>
      </c>
      <c r="AI30" s="46" t="str">
        <f>IF(AH29="Ausente","-----------",IF(AH29="Simétrica","--------","%Maior 8"))</f>
        <v>-----------</v>
      </c>
      <c r="AJ30" s="23"/>
    </row>
    <row r="31" ht="18.75" hidden="1" customHeight="1">
      <c r="A31" s="1"/>
      <c r="B31" s="22"/>
      <c r="C31" s="38" t="s">
        <v>51</v>
      </c>
      <c r="D31" s="47">
        <f>VLOOKUP(D29,'Tabela dos Splitteres'!$C$13:$E$25,2,FALSE)</f>
        <v>11</v>
      </c>
      <c r="E31" s="48">
        <f>VLOOKUP(D29,'Tabela dos Splitteres'!$C$13:$E$25,3,FALSE)</f>
        <v>0.7</v>
      </c>
      <c r="F31" s="47">
        <f>IF(F29="Ausente","-----------",IF(F29="Simétrica","-----------",VLOOKUP(F29,'Tabela dos Splitteres'!$G$4:$I$17,2,FALSE)))</f>
        <v>11</v>
      </c>
      <c r="G31" s="48">
        <f>IF(F29="Ausente","-----------",IF(F29="Simétrica","-----------",VLOOKUP(F29,'Tabela dos Splitteres'!$G$4:$I$17,3,FALSE)))</f>
        <v>0.7</v>
      </c>
      <c r="H31" s="47">
        <f>IF(H29="Ausente","-----------",IF(H29="Simétrica","-----------",VLOOKUP(H29,'Tabela dos Splitteres'!$G$4:$I$17,2,FALSE)))</f>
        <v>9.6</v>
      </c>
      <c r="I31" s="48">
        <f>IF(H29="Ausente","-----------",IF(H29="Simétrica","-----------",VLOOKUP(H29,'Tabela dos Splitteres'!$G$4:$I$17,3,FALSE)))</f>
        <v>1</v>
      </c>
      <c r="J31" s="47">
        <f>IF(J29="Ausente","-----------",IF(J29="Simétrica","-----------",VLOOKUP(J29,'Tabela dos Splitteres'!$G$4:$I$17,2,FALSE)))</f>
        <v>7.9</v>
      </c>
      <c r="K31" s="48">
        <f>IF(J29="Ausente","-----------",IF(J29="Simétrica","-----------",VLOOKUP(J29,'Tabela dos Splitteres'!$G$4:$I$17,3,FALSE)))</f>
        <v>1.4</v>
      </c>
      <c r="L31" s="47">
        <f>IF(L29="Ausente","-----------",IF(L29="Simétrica","-----------",VLOOKUP(L29,'Tabela dos Splitteres'!$G$4:$I$17,2,FALSE)))</f>
        <v>6.95</v>
      </c>
      <c r="M31" s="48">
        <f>IF(L29="Ausente","-----------",IF(L29="Simétrica","-----------",VLOOKUP(L29,'Tabela dos Splitteres'!$G$4:$I$17,3,FALSE)))</f>
        <v>1.7</v>
      </c>
      <c r="N31" s="47">
        <f>IF(N29="Ausente","-----------",IF(N29="Simétrica","-----------",VLOOKUP(N29,'Tabela dos Splitteres'!$G$4:$I$17,2,FALSE)))</f>
        <v>6</v>
      </c>
      <c r="O31" s="48">
        <f>IF(N29="Ausente","-----------",IF(N29="Simétrica","-----------",VLOOKUP(N29,'Tabela dos Splitteres'!$G$4:$I$17,3,FALSE)))</f>
        <v>1.9</v>
      </c>
      <c r="P31" s="47">
        <f>IF(P29="Ausente","-----------",IF(P29="Simétrica","-----------",VLOOKUP(P29,'Tabela dos Splitteres'!$G$4:$I$17,2,FALSE)))</f>
        <v>3.7</v>
      </c>
      <c r="Q31" s="48">
        <f>IF(P29="Ausente","-----------",IF(P29="Simétrica","-----------",VLOOKUP(P29,'Tabela dos Splitteres'!$G$4:$I$17,3,FALSE)))</f>
        <v>3.7</v>
      </c>
      <c r="R31" s="45" t="str">
        <f>IF(R29="Ausente","-----------",IF(R29="Simétrica","-----------",VLOOKUP(R29,'Tabela dos Splitteres'!$G$4:$I$17,2,FALSE)))</f>
        <v>-----------</v>
      </c>
      <c r="S31" s="46" t="str">
        <f>IF(R29="Ausente","-----------",IF(R29="Simétrica","-----------",VLOOKUP(R29,'Tabela dos Splitteres'!$G$4:$I$17,3,FALSE)))</f>
        <v>-----------</v>
      </c>
      <c r="T31" s="45" t="str">
        <f>IF(T29="Ausente","-----------",IF(T29="Simétrica","-----------",VLOOKUP(T29,'Tabela dos Splitteres'!$G$4:$I$17,2,FALSE)))</f>
        <v>-----------</v>
      </c>
      <c r="U31" s="46" t="str">
        <f>IF(T29="Ausente","-----------",IF(T29="Simétrica","-----------",VLOOKUP(T29,'Tabela dos Splitteres'!$G$4:$I$17,3,FALSE)))</f>
        <v>-----------</v>
      </c>
      <c r="V31" s="45" t="str">
        <f>IF(V29="Ausente","-----------",IF(V29="Simétrica","-----------",VLOOKUP(V29,'Tabela dos Splitteres'!$G$4:$I$17,2,FALSE)))</f>
        <v>-----------</v>
      </c>
      <c r="W31" s="46" t="str">
        <f>IF(V29="Ausente","-----------",IF(V29="Simétrica","-----------",VLOOKUP(V29,'Tabela dos Splitteres'!$G$4:$I$17,3,FALSE)))</f>
        <v>-----------</v>
      </c>
      <c r="X31" s="45" t="str">
        <f>IF(X29="Ausente","-----------",IF(X29="Simétrica","-----------",VLOOKUP(X29,'Tabela dos Splitteres'!$G$4:$I$17,2,FALSE)))</f>
        <v>-----------</v>
      </c>
      <c r="Y31" s="46" t="str">
        <f>IF(X29="Ausente","-----------",IF(X29="Simétrica","-----------",VLOOKUP(X29,'Tabela dos Splitteres'!$G$4:$I$17,3,FALSE)))</f>
        <v>-----------</v>
      </c>
      <c r="Z31" s="45" t="str">
        <f>IF(Z29="Ausente","-----------",IF(Z29="Simétrica","-----------",VLOOKUP(Z29,'Tabela dos Splitteres'!$G$4:$I$17,2,FALSE)))</f>
        <v>-----------</v>
      </c>
      <c r="AA31" s="46" t="str">
        <f>IF(Z29="Ausente","-----------",IF(Z29="Simétrica","-----------",VLOOKUP(Z29,'Tabela dos Splitteres'!$G$4:$I$17,3,FALSE)))</f>
        <v>-----------</v>
      </c>
      <c r="AB31" s="45" t="str">
        <f>IF(AB29="Ausente","-----------",IF(AB29="Simétrica","-----------",VLOOKUP(AB29,'Tabela dos Splitteres'!$G$4:$I$17,2,FALSE)))</f>
        <v>-----------</v>
      </c>
      <c r="AC31" s="46" t="str">
        <f>IF(AB29="Ausente","-----------",IF(AB29="Simétrica","-----------",VLOOKUP(AB29,'Tabela dos Splitteres'!$G$4:$I$17,3,FALSE)))</f>
        <v>-----------</v>
      </c>
      <c r="AD31" s="45" t="str">
        <f>IF(AD29="Ausente","-----------",IF(AD29="Simétrica","-----------",VLOOKUP(AD29,'Tabela dos Splitteres'!$G$4:$I$17,2,FALSE)))</f>
        <v>-----------</v>
      </c>
      <c r="AE31" s="46" t="str">
        <f>IF(AD29="Ausente","-----------",IF(AD29="Simétrica","-----------",VLOOKUP(AD29,'Tabela dos Splitteres'!$G$4:$I$17,3,FALSE)))</f>
        <v>-----------</v>
      </c>
      <c r="AF31" s="45" t="str">
        <f>IF(AF29="Ausente","-----------",IF(AF29="Simétrica","-----------",VLOOKUP(AF29,'Tabela dos Splitteres'!$G$4:$I$17,2,FALSE)))</f>
        <v>-----------</v>
      </c>
      <c r="AG31" s="46" t="str">
        <f>IF(AF29="Ausente","-----------",IF(AF29="Simétrica","-----------",VLOOKUP(AF29,'Tabela dos Splitteres'!$G$4:$I$17,3,FALSE)))</f>
        <v>-----------</v>
      </c>
      <c r="AH31" s="45" t="str">
        <f>IF(AH29="Ausente","-----------",IF(AH29="Simétrica","-----------",VLOOKUP(AH29,'Tabela dos Splitteres'!$G$4:$I$17,2,FALSE)))</f>
        <v>-----------</v>
      </c>
      <c r="AI31" s="46" t="str">
        <f>IF(AH29="Ausente","-----------",IF(AH29="Simétrica","-----------",VLOOKUP(AH29,'Tabela dos Splitteres'!$G$4:$I$17,3,FALSE)))</f>
        <v>-----------</v>
      </c>
      <c r="AJ31" s="23"/>
    </row>
    <row r="32" ht="18.75" hidden="1" customHeight="1">
      <c r="A32" s="1"/>
      <c r="B32" s="22"/>
      <c r="C32" s="38" t="s">
        <v>52</v>
      </c>
      <c r="D32" s="49">
        <f>D28-D31</f>
        <v>-7.675</v>
      </c>
      <c r="E32" s="50">
        <f>D28-E31</f>
        <v>2.625</v>
      </c>
      <c r="F32" s="49">
        <f>IF(F31="-----------","-----------",F28-F31)</f>
        <v>-8.4625</v>
      </c>
      <c r="G32" s="50">
        <f>IF(G31="-----------","-----------",F28-G31)</f>
        <v>1.8375</v>
      </c>
      <c r="H32" s="49">
        <f>IF(H31="-----------","-----------",H28-H31)</f>
        <v>-7.85</v>
      </c>
      <c r="I32" s="50">
        <f>IF(I31="-----------","-----------",H28-I31)</f>
        <v>0.75</v>
      </c>
      <c r="J32" s="49">
        <f>IF(J31="-----------","-----------",J28-J31)</f>
        <v>-7.2375</v>
      </c>
      <c r="K32" s="50">
        <f>IF(K31="-----------","-----------",J28-K31)</f>
        <v>-0.7375</v>
      </c>
      <c r="L32" s="49">
        <f>IF(L31="-----------","-----------",L28-L31)</f>
        <v>-7.775</v>
      </c>
      <c r="M32" s="50">
        <f>IF(M31="-----------","-----------",L28-M31)</f>
        <v>-2.525</v>
      </c>
      <c r="N32" s="49">
        <f>IF(N31="-----------","-----------",N28-N31)</f>
        <v>-8.6125</v>
      </c>
      <c r="O32" s="50">
        <f>IF(O31="-----------","-----------",N28-O31)</f>
        <v>-4.5125</v>
      </c>
      <c r="P32" s="49">
        <f>IF(P31="-----------","-----------",P28-P31)</f>
        <v>-8.258</v>
      </c>
      <c r="Q32" s="50">
        <f>IF(Q31="-----------","-----------",P28-Q31)</f>
        <v>-8.258</v>
      </c>
      <c r="R32" s="49" t="str">
        <f>IF(R31="-----------","-----------",R28-R31)</f>
        <v>-----------</v>
      </c>
      <c r="S32" s="50" t="str">
        <f>IF(S31="-----------","-----------",R28-S31)</f>
        <v>-----------</v>
      </c>
      <c r="T32" s="49" t="str">
        <f>IF(T31="-----------","-----------",T28-T31)</f>
        <v>-----------</v>
      </c>
      <c r="U32" s="50" t="str">
        <f>IF(U31="-----------","-----------",T28-U31)</f>
        <v>-----------</v>
      </c>
      <c r="V32" s="49" t="str">
        <f>IF(V31="-----------","-----------",V28-V31)</f>
        <v>-----------</v>
      </c>
      <c r="W32" s="50" t="str">
        <f>IF(W31="-----------","-----------",V28-W31)</f>
        <v>-----------</v>
      </c>
      <c r="X32" s="49" t="str">
        <f>IF(X31="-----------","-----------",X28-X31)</f>
        <v>-----------</v>
      </c>
      <c r="Y32" s="50" t="str">
        <f>IF(Y31="-----------","-----------",X28-Y31)</f>
        <v>-----------</v>
      </c>
      <c r="Z32" s="49" t="str">
        <f>IF(Z31="-----------","-----------",Z28-Z31)</f>
        <v>-----------</v>
      </c>
      <c r="AA32" s="50" t="str">
        <f>IF(AA31="-----------","-----------",Z28-AA31)</f>
        <v>-----------</v>
      </c>
      <c r="AB32" s="49" t="str">
        <f>IF(AB31="-----------","-----------",AB28-AB31)</f>
        <v>-----------</v>
      </c>
      <c r="AC32" s="50" t="str">
        <f>IF(AC31="-----------","-----------",AB28-AC31)</f>
        <v>-----------</v>
      </c>
      <c r="AD32" s="49" t="str">
        <f>IF(AD31="-----------","-----------",AD28-AD31)</f>
        <v>-----------</v>
      </c>
      <c r="AE32" s="50" t="str">
        <f>IF(AE31="-----------","-----------",AD28-AE31)</f>
        <v>-----------</v>
      </c>
      <c r="AF32" s="49" t="str">
        <f>IF(AF31="-----------","-----------",AF28-AF31)</f>
        <v>-----------</v>
      </c>
      <c r="AG32" s="50" t="str">
        <f>IF(AG31="-----------","-----------",AF28-AG31)</f>
        <v>-----------</v>
      </c>
      <c r="AH32" s="49" t="str">
        <f>IF(AH31="-----------","-----------",AH28-AH31)</f>
        <v>-----------</v>
      </c>
      <c r="AI32" s="50" t="str">
        <f>IF(AI31="-----------","-----------",AH28-AI31)</f>
        <v>-----------</v>
      </c>
      <c r="AJ32" s="23"/>
    </row>
    <row r="33" ht="18.75" customHeight="1">
      <c r="A33" s="1"/>
      <c r="B33" s="22"/>
      <c r="C33" s="38" t="s">
        <v>53</v>
      </c>
      <c r="D33" s="51" t="s">
        <v>54</v>
      </c>
      <c r="E33" s="43"/>
      <c r="F33" s="51" t="s">
        <v>54</v>
      </c>
      <c r="G33" s="43"/>
      <c r="H33" s="51" t="s">
        <v>54</v>
      </c>
      <c r="I33" s="43"/>
      <c r="J33" s="51" t="s">
        <v>54</v>
      </c>
      <c r="K33" s="43"/>
      <c r="L33" s="51" t="s">
        <v>54</v>
      </c>
      <c r="M33" s="43"/>
      <c r="N33" s="51" t="s">
        <v>54</v>
      </c>
      <c r="O33" s="43"/>
      <c r="P33" s="51" t="s">
        <v>54</v>
      </c>
      <c r="Q33" s="43"/>
      <c r="R33" s="51" t="s">
        <v>54</v>
      </c>
      <c r="S33" s="43"/>
      <c r="T33" s="51" t="s">
        <v>47</v>
      </c>
      <c r="U33" s="43"/>
      <c r="V33" s="51" t="s">
        <v>47</v>
      </c>
      <c r="W33" s="43"/>
      <c r="X33" s="51" t="s">
        <v>47</v>
      </c>
      <c r="Y33" s="43"/>
      <c r="Z33" s="51" t="s">
        <v>47</v>
      </c>
      <c r="AA33" s="43"/>
      <c r="AB33" s="51" t="s">
        <v>47</v>
      </c>
      <c r="AC33" s="43"/>
      <c r="AD33" s="51" t="s">
        <v>47</v>
      </c>
      <c r="AE33" s="43"/>
      <c r="AF33" s="51" t="s">
        <v>47</v>
      </c>
      <c r="AG33" s="43"/>
      <c r="AH33" s="51" t="s">
        <v>47</v>
      </c>
      <c r="AI33" s="43"/>
      <c r="AJ33" s="23"/>
    </row>
    <row r="34" ht="30.0" hidden="1" customHeight="1">
      <c r="A34" s="1"/>
      <c r="B34" s="22"/>
      <c r="C34" s="38" t="s">
        <v>55</v>
      </c>
      <c r="D34" s="52">
        <f>VLOOKUP(D33,'Tabela dos Splitteres'!$C$5:$E$9,2,FALSE)</f>
        <v>10.5</v>
      </c>
      <c r="E34" s="43"/>
      <c r="F34" s="52">
        <f>VLOOKUP(F33,'Tabela dos Splitteres'!$C$5:$E$9,2,FALSE)</f>
        <v>10.5</v>
      </c>
      <c r="G34" s="43"/>
      <c r="H34" s="52">
        <f>VLOOKUP(H33,'Tabela dos Splitteres'!$C$5:$E$9,2,FALSE)</f>
        <v>10.5</v>
      </c>
      <c r="I34" s="43"/>
      <c r="J34" s="52">
        <f>VLOOKUP(J33,'Tabela dos Splitteres'!$C$5:$E$9,2,FALSE)</f>
        <v>10.5</v>
      </c>
      <c r="K34" s="43"/>
      <c r="L34" s="52">
        <f>VLOOKUP(L33,'Tabela dos Splitteres'!$C$5:$E$9,2,FALSE)</f>
        <v>10.5</v>
      </c>
      <c r="M34" s="43"/>
      <c r="N34" s="52">
        <f>VLOOKUP(N33,'Tabela dos Splitteres'!$C$5:$E$9,2,FALSE)</f>
        <v>10.5</v>
      </c>
      <c r="O34" s="43"/>
      <c r="P34" s="52">
        <f>VLOOKUP(P33,'Tabela dos Splitteres'!$C$5:$E$9,2,FALSE)</f>
        <v>10.5</v>
      </c>
      <c r="Q34" s="43"/>
      <c r="R34" s="52">
        <f>VLOOKUP(R33,'Tabela dos Splitteres'!$C$5:$E$9,2,FALSE)</f>
        <v>10.5</v>
      </c>
      <c r="S34" s="43"/>
      <c r="T34" s="53">
        <f>VLOOKUP(T33,'Tabela dos Splitteres'!$C$5:$E$9,2,FALSE)</f>
        <v>0</v>
      </c>
      <c r="U34" s="43"/>
      <c r="V34" s="53">
        <f>VLOOKUP(V33,'Tabela dos Splitteres'!$C$5:$E$9,2,FALSE)</f>
        <v>0</v>
      </c>
      <c r="W34" s="43"/>
      <c r="X34" s="53">
        <f>VLOOKUP(X33,'Tabela dos Splitteres'!$C$5:$E$9,2,FALSE)</f>
        <v>0</v>
      </c>
      <c r="Y34" s="43"/>
      <c r="Z34" s="53">
        <f>VLOOKUP(Z33,'Tabela dos Splitteres'!$C$5:$E$9,2,FALSE)</f>
        <v>0</v>
      </c>
      <c r="AA34" s="43"/>
      <c r="AB34" s="53">
        <f>VLOOKUP(AB33,'Tabela dos Splitteres'!$C$5:$E$9,2,FALSE)</f>
        <v>0</v>
      </c>
      <c r="AC34" s="43"/>
      <c r="AD34" s="53">
        <f>VLOOKUP(AD33,'Tabela dos Splitteres'!$C$5:$E$9,2,FALSE)</f>
        <v>0</v>
      </c>
      <c r="AE34" s="43"/>
      <c r="AF34" s="53">
        <f>VLOOKUP(AF33,'Tabela dos Splitteres'!$C$5:$E$9,2,FALSE)</f>
        <v>0</v>
      </c>
      <c r="AG34" s="43"/>
      <c r="AH34" s="53">
        <f>VLOOKUP(AH33,'Tabela dos Splitteres'!$C$5:$E$9,2,FALSE)</f>
        <v>0</v>
      </c>
      <c r="AI34" s="43"/>
      <c r="AJ34" s="23"/>
    </row>
    <row r="35" ht="18.75" customHeight="1">
      <c r="A35" s="1"/>
      <c r="B35" s="22"/>
      <c r="C35" s="38" t="s">
        <v>56</v>
      </c>
      <c r="D35" s="54">
        <v>3.0</v>
      </c>
      <c r="E35" s="55">
        <f>D35*0.1</f>
        <v>0.3</v>
      </c>
      <c r="F35" s="54">
        <v>5.0</v>
      </c>
      <c r="G35" s="55">
        <f>F35*0.1</f>
        <v>0.5</v>
      </c>
      <c r="H35" s="54">
        <v>7.0</v>
      </c>
      <c r="I35" s="55">
        <f>H35*0.1</f>
        <v>0.7</v>
      </c>
      <c r="J35" s="54">
        <v>9.0</v>
      </c>
      <c r="K35" s="55">
        <f>J35*0.1</f>
        <v>0.9</v>
      </c>
      <c r="L35" s="54">
        <v>11.0</v>
      </c>
      <c r="M35" s="55">
        <f>L35*0.1</f>
        <v>1.1</v>
      </c>
      <c r="N35" s="54">
        <v>13.0</v>
      </c>
      <c r="O35" s="55">
        <f>N35*0.1</f>
        <v>1.3</v>
      </c>
      <c r="P35" s="54">
        <v>15.0</v>
      </c>
      <c r="Q35" s="55">
        <f>P35*0.1</f>
        <v>1.5</v>
      </c>
      <c r="R35" s="54">
        <v>16.0</v>
      </c>
      <c r="S35" s="55">
        <f>R35*0.1</f>
        <v>1.6</v>
      </c>
      <c r="T35" s="54">
        <v>0.0</v>
      </c>
      <c r="U35" s="55">
        <f>T35*0.1</f>
        <v>0</v>
      </c>
      <c r="V35" s="54">
        <v>0.0</v>
      </c>
      <c r="W35" s="55">
        <f>V35*0.1</f>
        <v>0</v>
      </c>
      <c r="X35" s="54">
        <v>0.0</v>
      </c>
      <c r="Y35" s="55">
        <f>X35*0.1</f>
        <v>0</v>
      </c>
      <c r="Z35" s="54">
        <v>0.0</v>
      </c>
      <c r="AA35" s="55">
        <f>Z35*0.1</f>
        <v>0</v>
      </c>
      <c r="AB35" s="54">
        <v>0.0</v>
      </c>
      <c r="AC35" s="55">
        <f>AB35*0.1</f>
        <v>0</v>
      </c>
      <c r="AD35" s="54">
        <v>0.0</v>
      </c>
      <c r="AE35" s="55">
        <f>AD35*0.1</f>
        <v>0</v>
      </c>
      <c r="AF35" s="54">
        <v>0.0</v>
      </c>
      <c r="AG35" s="55">
        <f>AF35*0.1</f>
        <v>0</v>
      </c>
      <c r="AH35" s="54">
        <v>0.0</v>
      </c>
      <c r="AI35" s="55">
        <f>AH35*0.1</f>
        <v>0</v>
      </c>
      <c r="AJ35" s="23"/>
    </row>
    <row r="36" ht="18.75" customHeight="1">
      <c r="A36" s="1"/>
      <c r="B36" s="22"/>
      <c r="C36" s="38" t="s">
        <v>57</v>
      </c>
      <c r="D36" s="54">
        <v>2.0</v>
      </c>
      <c r="E36" s="55">
        <f>D36*0.5</f>
        <v>1</v>
      </c>
      <c r="F36" s="54">
        <v>2.0</v>
      </c>
      <c r="G36" s="55">
        <f>F36*0.5</f>
        <v>1</v>
      </c>
      <c r="H36" s="54">
        <v>2.0</v>
      </c>
      <c r="I36" s="55">
        <f>H36*0.5</f>
        <v>1</v>
      </c>
      <c r="J36" s="54">
        <v>2.0</v>
      </c>
      <c r="K36" s="55">
        <f>J36*0.5</f>
        <v>1</v>
      </c>
      <c r="L36" s="54">
        <v>2.0</v>
      </c>
      <c r="M36" s="55">
        <f>L36*0.5</f>
        <v>1</v>
      </c>
      <c r="N36" s="54">
        <v>2.0</v>
      </c>
      <c r="O36" s="55">
        <f>N36*0.5</f>
        <v>1</v>
      </c>
      <c r="P36" s="54">
        <v>2.0</v>
      </c>
      <c r="Q36" s="55">
        <f>P36*0.5</f>
        <v>1</v>
      </c>
      <c r="R36" s="54">
        <v>2.0</v>
      </c>
      <c r="S36" s="55">
        <f>R36*0.5</f>
        <v>1</v>
      </c>
      <c r="T36" s="54">
        <v>0.0</v>
      </c>
      <c r="U36" s="55">
        <f>T36*0.5</f>
        <v>0</v>
      </c>
      <c r="V36" s="54">
        <v>0.0</v>
      </c>
      <c r="W36" s="55">
        <f>V36*0.5</f>
        <v>0</v>
      </c>
      <c r="X36" s="54">
        <v>0.0</v>
      </c>
      <c r="Y36" s="55">
        <f>X36*0.5</f>
        <v>0</v>
      </c>
      <c r="Z36" s="54">
        <v>0.0</v>
      </c>
      <c r="AA36" s="55">
        <f>Z36*0.5</f>
        <v>0</v>
      </c>
      <c r="AB36" s="54">
        <v>0.0</v>
      </c>
      <c r="AC36" s="55">
        <f>AB36*0.5</f>
        <v>0</v>
      </c>
      <c r="AD36" s="54">
        <v>0.0</v>
      </c>
      <c r="AE36" s="55">
        <f>AD36*0.5</f>
        <v>0</v>
      </c>
      <c r="AF36" s="54">
        <v>0.0</v>
      </c>
      <c r="AG36" s="55">
        <f>AF36*0.5</f>
        <v>0</v>
      </c>
      <c r="AH36" s="54">
        <v>0.0</v>
      </c>
      <c r="AI36" s="55">
        <f>AH36*0.5</f>
        <v>0</v>
      </c>
      <c r="AJ36" s="23"/>
    </row>
    <row r="37" ht="18.75" customHeight="1">
      <c r="A37" s="1"/>
      <c r="B37" s="22"/>
      <c r="C37" s="38" t="s">
        <v>58</v>
      </c>
      <c r="D37" s="56">
        <f>IF(D28="","",(IF(D28="",B28,IF(D32="-----------",D28-D34,D32-D34)-E35-E36)))</f>
        <v>-19.475</v>
      </c>
      <c r="E37" s="57"/>
      <c r="F37" s="56">
        <f>IF(F28="","",(IF(F28="",D28,IF(F32="-----------",F28-F34,F32-F34)-G35-G36)))</f>
        <v>-20.4625</v>
      </c>
      <c r="G37" s="57"/>
      <c r="H37" s="56">
        <f>IF(H28="","",(IF(H28="",F28,IF(H32="-----------",H28-H34,H32-H34)-I35-I36)))</f>
        <v>-20.05</v>
      </c>
      <c r="I37" s="57"/>
      <c r="J37" s="56">
        <f>IF(J28="","",(IF(J28="",H28,IF(J32="-----------",J28-J34,J32-J34)-K35-K36)))</f>
        <v>-19.6375</v>
      </c>
      <c r="K37" s="57"/>
      <c r="L37" s="56">
        <f>IF(L28="","",(IF(L28="",J28,IF(L32="-----------",L28-L34,L32-L34)-M35-M36)))</f>
        <v>-20.375</v>
      </c>
      <c r="M37" s="57"/>
      <c r="N37" s="56">
        <f>IF(N28="","",(IF(N28="",L28,IF(N32="-----------",N28-N34,N32-N34)-O35-O36)))</f>
        <v>-21.4125</v>
      </c>
      <c r="O37" s="57"/>
      <c r="P37" s="56">
        <f>IF(P28="","",(IF(P28="",N28,IF(P32="-----------",P28-P34,P32-P34)-Q35-Q36)))</f>
        <v>-21.258</v>
      </c>
      <c r="Q37" s="57"/>
      <c r="R37" s="56">
        <f>IF(R28="","",(IF(R28="",P28,IF(R32="-----------",R28-R34,R32-R34)-S35-S36)))</f>
        <v>-21.463</v>
      </c>
      <c r="S37" s="57"/>
      <c r="T37" s="56" t="str">
        <f>IF(T28="","",(IF(T28="",R28,IF(T32="-----------",T28-T34,T32-T34)-U35-U36)))</f>
        <v/>
      </c>
      <c r="U37" s="57"/>
      <c r="V37" s="56" t="str">
        <f>IF(V28="","",(IF(V28="",T28,IF(V32="-----------",V28-V34,V32-V34)-W35-W36)))</f>
        <v/>
      </c>
      <c r="W37" s="57"/>
      <c r="X37" s="56" t="str">
        <f>IF(X28="","",(IF(X28="",V28,IF(X32="-----------",X28-X34,X32-X34)-Y35-Y36)))</f>
        <v/>
      </c>
      <c r="Y37" s="57"/>
      <c r="Z37" s="56" t="str">
        <f>IF(Z28="","",(IF(Z28="",X28,IF(Z32="-----------",Z28-Z34,Z32-Z34)-AA35-AA36)))</f>
        <v/>
      </c>
      <c r="AA37" s="57"/>
      <c r="AB37" s="56" t="str">
        <f>IF(AB28="","",(IF(AB28="",Z28,IF(AB32="-----------",AB28-AB34,AB32-AB34)-AC35-AC36)))</f>
        <v/>
      </c>
      <c r="AC37" s="57"/>
      <c r="AD37" s="56" t="str">
        <f>IF(AD28="","",(IF(AD28="",AB28,IF(AD32="-----------",AD28-AD34,AD32-AD34)-AE35-AE36)))</f>
        <v/>
      </c>
      <c r="AE37" s="57"/>
      <c r="AF37" s="56" t="str">
        <f>IF(AF28="","",(IF(AF28="",AD28,IF(AF32="-----------",AF28-AF34,AF32-AF34)-AG35-AG36)))</f>
        <v/>
      </c>
      <c r="AG37" s="57"/>
      <c r="AH37" s="56" t="str">
        <f>IF(AH28="","",(IF(AH28="",AF28,IF(AH32="-----------",AH28-AH34,AH32-AH34)-AI35-AI36)))</f>
        <v/>
      </c>
      <c r="AI37" s="57"/>
      <c r="AJ37" s="23"/>
    </row>
    <row r="38" ht="18.75" customHeight="1">
      <c r="A38" s="1"/>
      <c r="B38" s="22"/>
      <c r="C38" s="58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1"/>
      <c r="AI38" s="1"/>
      <c r="AJ38" s="23"/>
    </row>
    <row r="39" ht="41.25" customHeight="1">
      <c r="A39" s="1"/>
      <c r="B39" s="22"/>
      <c r="C39" s="61" t="s">
        <v>59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23"/>
    </row>
    <row r="40" ht="18.75" customHeight="1">
      <c r="A40" s="1"/>
      <c r="B40" s="62"/>
      <c r="C40" s="63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 t="s">
        <v>60</v>
      </c>
      <c r="AE40" s="64"/>
      <c r="AF40" s="64"/>
      <c r="AG40" s="64"/>
      <c r="AH40" s="64"/>
      <c r="AI40" s="64"/>
      <c r="AJ40" s="65"/>
    </row>
    <row r="41" ht="18.75" customHeight="1">
      <c r="A41" s="1"/>
      <c r="B41" s="1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</row>
    <row r="42" ht="14.25" customHeight="1">
      <c r="A42" s="1"/>
      <c r="B42" s="1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</row>
    <row r="43" ht="14.25" customHeight="1">
      <c r="A43" s="1"/>
      <c r="B43" s="1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</row>
    <row r="44" ht="14.25" customHeight="1">
      <c r="A44" s="1"/>
      <c r="B44" s="1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</row>
    <row r="45" ht="14.25" customHeight="1">
      <c r="A45" s="1"/>
      <c r="B45" s="1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</row>
    <row r="46" ht="14.25" customHeight="1">
      <c r="A46" s="1"/>
      <c r="B46" s="1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</row>
    <row r="47" ht="14.25" customHeight="1">
      <c r="A47" s="1"/>
      <c r="B47" s="1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</row>
    <row r="48" ht="14.25" customHeight="1">
      <c r="A48" s="1"/>
      <c r="B48" s="1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</row>
    <row r="49" ht="14.25" customHeight="1">
      <c r="A49" s="1"/>
      <c r="B49" s="1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</row>
    <row r="50" ht="14.25" customHeight="1">
      <c r="A50" s="1"/>
      <c r="B50" s="1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</row>
    <row r="51" ht="14.25" customHeight="1">
      <c r="A51" s="1"/>
      <c r="B51" s="1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</row>
    <row r="52" ht="14.25" customHeight="1">
      <c r="A52" s="1"/>
      <c r="B52" s="1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</row>
    <row r="53" ht="14.25" customHeight="1">
      <c r="A53" s="1"/>
      <c r="B53" s="1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</row>
    <row r="54" ht="14.25" customHeight="1">
      <c r="A54" s="1"/>
      <c r="B54" s="1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</row>
    <row r="55" ht="14.25" customHeight="1">
      <c r="A55" s="1"/>
      <c r="B55" s="1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</row>
    <row r="56" ht="14.25" customHeight="1">
      <c r="A56" s="1"/>
      <c r="B56" s="1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</row>
    <row r="57" ht="14.25" customHeight="1">
      <c r="A57" s="1"/>
      <c r="B57" s="1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</row>
    <row r="58" ht="14.25" customHeight="1">
      <c r="A58" s="1"/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</row>
    <row r="59" ht="14.25" customHeight="1">
      <c r="A59" s="1"/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</row>
    <row r="60" ht="14.25" customHeight="1">
      <c r="A60" s="1"/>
      <c r="B60" s="1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ht="14.25" customHeight="1">
      <c r="A61" s="1"/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</row>
    <row r="62" ht="14.25" customHeight="1">
      <c r="A62" s="1"/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ht="14.25" customHeight="1">
      <c r="A63" s="1"/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ht="14.25" customHeight="1">
      <c r="A64" s="1"/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ht="14.25" customHeight="1">
      <c r="A65" s="1"/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ht="14.25" customHeight="1">
      <c r="A66" s="1"/>
      <c r="B66" s="1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ht="14.25" customHeight="1">
      <c r="A67" s="1"/>
      <c r="B67" s="1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ht="14.25" customHeight="1">
      <c r="A68" s="1"/>
      <c r="B68" s="1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ht="14.25" customHeight="1">
      <c r="A69" s="1"/>
      <c r="B69" s="1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ht="14.25" customHeight="1">
      <c r="A70" s="1"/>
      <c r="B70" s="1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ht="14.25" customHeight="1">
      <c r="A71" s="1"/>
      <c r="B71" s="1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ht="14.25" customHeight="1">
      <c r="A72" s="1"/>
      <c r="B72" s="1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ht="14.25" customHeight="1">
      <c r="A73" s="1"/>
      <c r="B73" s="1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ht="14.25" customHeight="1">
      <c r="A74" s="1"/>
      <c r="B74" s="1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ht="14.25" customHeight="1">
      <c r="A75" s="1"/>
      <c r="B75" s="1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ht="14.25" customHeight="1">
      <c r="A76" s="1"/>
      <c r="B76" s="1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ht="14.25" customHeight="1">
      <c r="A77" s="1"/>
      <c r="B77" s="1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ht="14.25" customHeight="1">
      <c r="A78" s="1"/>
      <c r="B78" s="1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ht="14.25" customHeight="1">
      <c r="A79" s="1"/>
      <c r="B79" s="1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ht="14.25" customHeight="1">
      <c r="A80" s="1"/>
      <c r="B80" s="1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ht="14.25" customHeight="1">
      <c r="A81" s="1"/>
      <c r="B81" s="1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ht="14.25" customHeight="1">
      <c r="A82" s="1"/>
      <c r="B82" s="1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ht="14.25" customHeight="1">
      <c r="A83" s="1"/>
      <c r="B83" s="1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ht="14.25" customHeight="1">
      <c r="A84" s="1"/>
      <c r="B84" s="1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ht="14.25" customHeight="1">
      <c r="A85" s="1"/>
      <c r="B85" s="1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ht="14.25" customHeight="1">
      <c r="A86" s="1"/>
      <c r="B86" s="1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ht="14.25" customHeight="1">
      <c r="A87" s="1"/>
      <c r="B87" s="1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ht="14.25" customHeight="1">
      <c r="A88" s="1"/>
      <c r="B88" s="1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ht="14.25" customHeight="1">
      <c r="A89" s="1"/>
      <c r="B89" s="1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ht="14.25" customHeight="1">
      <c r="A90" s="1"/>
      <c r="B90" s="1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ht="14.25" customHeight="1">
      <c r="A91" s="1"/>
      <c r="B91" s="1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ht="14.25" customHeight="1">
      <c r="A92" s="1"/>
      <c r="B92" s="1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ht="14.25" customHeight="1">
      <c r="A93" s="1"/>
      <c r="B93" s="1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ht="14.25" customHeight="1">
      <c r="A94" s="1"/>
      <c r="B94" s="1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ht="14.25" customHeight="1">
      <c r="A95" s="1"/>
      <c r="B95" s="1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ht="14.25" customHeight="1">
      <c r="A96" s="1"/>
      <c r="B96" s="1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ht="14.25" customHeight="1">
      <c r="A97" s="1"/>
      <c r="B97" s="1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ht="14.25" customHeight="1">
      <c r="A98" s="1"/>
      <c r="B98" s="1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ht="14.25" customHeight="1">
      <c r="A99" s="1"/>
      <c r="B99" s="1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ht="14.25" customHeight="1">
      <c r="A100" s="1"/>
      <c r="B100" s="1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ht="14.25" customHeight="1">
      <c r="A101" s="1"/>
      <c r="B101" s="1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ht="14.25" customHeight="1">
      <c r="A102" s="1"/>
      <c r="B102" s="1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ht="14.25" customHeight="1">
      <c r="A103" s="1"/>
      <c r="B103" s="1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ht="14.25" customHeight="1">
      <c r="A104" s="1"/>
      <c r="B104" s="1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ht="14.25" customHeight="1">
      <c r="A105" s="1"/>
      <c r="B105" s="1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ht="14.25" customHeight="1">
      <c r="A106" s="1"/>
      <c r="B106" s="1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ht="14.25" customHeight="1">
      <c r="A107" s="1"/>
      <c r="B107" s="1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ht="14.25" customHeight="1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ht="14.25" customHeight="1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ht="14.25" customHeight="1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ht="14.25" customHeight="1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ht="14.25" customHeight="1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ht="14.25" customHeight="1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ht="14.25" customHeight="1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ht="14.25" customHeight="1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ht="14.25" customHeight="1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ht="14.25" customHeight="1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ht="14.25" customHeight="1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ht="14.25" customHeight="1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ht="14.25" customHeight="1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ht="14.25" customHeight="1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ht="14.25" customHeight="1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ht="14.25" customHeight="1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ht="14.25" customHeight="1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ht="14.25" customHeight="1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ht="14.25" customHeight="1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ht="14.25" customHeight="1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  <row r="128" ht="14.25" customHeight="1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</row>
    <row r="129" ht="14.25" customHeight="1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</row>
    <row r="130" ht="14.25" customHeight="1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</row>
    <row r="131" ht="14.25" customHeight="1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</row>
    <row r="132" ht="14.25" customHeight="1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</row>
    <row r="133" ht="14.25" customHeight="1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</row>
    <row r="134" ht="14.25" customHeight="1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</row>
    <row r="135" ht="14.25" customHeight="1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</row>
    <row r="136" ht="14.25" customHeight="1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</row>
    <row r="137" ht="14.25" customHeight="1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</row>
    <row r="138" ht="14.25" customHeight="1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</row>
    <row r="139" ht="14.25" customHeight="1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</row>
    <row r="140" ht="14.25" customHeight="1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</row>
    <row r="141" ht="14.25" customHeight="1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</row>
    <row r="142" ht="14.25" customHeight="1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</row>
    <row r="143" ht="14.25" customHeight="1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</row>
    <row r="144" ht="14.25" customHeight="1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</row>
    <row r="145" ht="14.25" customHeight="1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</row>
    <row r="146" ht="14.25" customHeight="1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</row>
    <row r="147" ht="14.25" customHeight="1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</row>
    <row r="148" ht="14.25" customHeight="1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</row>
    <row r="149" ht="14.25" customHeight="1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</row>
    <row r="150" ht="14.25" customHeight="1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</row>
    <row r="151" ht="14.25" customHeight="1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</row>
    <row r="152" ht="14.25" customHeight="1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</row>
    <row r="153" ht="14.25" customHeight="1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</row>
    <row r="154" ht="14.25" customHeight="1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</row>
    <row r="155" ht="14.25" customHeight="1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</row>
    <row r="156" ht="14.25" customHeight="1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</row>
    <row r="157" ht="14.25" customHeight="1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</row>
    <row r="158" ht="14.25" customHeight="1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</row>
    <row r="159" ht="14.25" customHeight="1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</row>
    <row r="160" ht="14.25" customHeight="1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</row>
    <row r="161" ht="14.25" customHeight="1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</row>
    <row r="162" ht="14.25" customHeight="1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</row>
    <row r="163" ht="14.25" customHeight="1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</row>
    <row r="164" ht="14.25" customHeight="1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</row>
    <row r="165" ht="14.25" customHeight="1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</row>
    <row r="166" ht="14.25" customHeight="1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</row>
    <row r="167" ht="14.25" customHeight="1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</row>
    <row r="168" ht="14.25" customHeight="1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</row>
    <row r="169" ht="14.25" customHeight="1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</row>
    <row r="170" ht="14.25" customHeight="1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</row>
    <row r="171" ht="14.25" customHeight="1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</row>
    <row r="172" ht="14.25" customHeight="1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</row>
    <row r="173" ht="14.25" customHeight="1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</row>
    <row r="174" ht="14.25" customHeight="1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</row>
    <row r="175" ht="14.25" customHeight="1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</row>
    <row r="176" ht="14.25" customHeight="1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</row>
    <row r="177" ht="14.25" customHeight="1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ht="14.25" customHeight="1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ht="14.25" customHeight="1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ht="14.25" customHeight="1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ht="14.25" customHeight="1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</row>
    <row r="182" ht="14.25" customHeight="1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</row>
    <row r="183" ht="14.25" customHeight="1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</row>
    <row r="184" ht="14.25" customHeight="1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</row>
    <row r="185" ht="14.25" customHeight="1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</row>
    <row r="186" ht="14.25" customHeight="1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</row>
    <row r="187" ht="14.25" customHeight="1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</row>
    <row r="188" ht="14.25" customHeight="1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</row>
    <row r="189" ht="14.25" customHeight="1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</row>
    <row r="190" ht="14.25" customHeight="1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</row>
    <row r="191" ht="14.25" customHeight="1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</row>
    <row r="192" ht="14.25" customHeight="1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</row>
    <row r="193" ht="14.25" customHeight="1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</row>
    <row r="194" ht="14.25" customHeight="1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</row>
    <row r="195" ht="14.25" customHeight="1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</row>
    <row r="196" ht="14.25" customHeight="1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</row>
    <row r="197" ht="14.25" customHeight="1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</row>
    <row r="198" ht="14.25" customHeight="1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</row>
    <row r="199" ht="14.25" customHeight="1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</row>
    <row r="200" ht="14.25" customHeight="1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</row>
    <row r="201" ht="14.25" customHeight="1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</row>
    <row r="202" ht="14.25" customHeight="1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</row>
    <row r="203" ht="14.25" customHeight="1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</row>
    <row r="204" ht="14.25" customHeight="1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</row>
    <row r="205" ht="14.25" customHeight="1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</row>
    <row r="206" ht="14.25" customHeight="1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</row>
    <row r="207" ht="14.25" customHeight="1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</row>
    <row r="208" ht="14.25" customHeight="1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</row>
    <row r="209" ht="14.25" customHeight="1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</row>
    <row r="210" ht="14.25" customHeight="1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</row>
    <row r="211" ht="14.25" customHeight="1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</row>
    <row r="212" ht="14.25" customHeight="1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</row>
    <row r="213" ht="14.25" customHeight="1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</row>
    <row r="214" ht="14.25" customHeight="1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</row>
    <row r="215" ht="14.25" customHeight="1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</row>
    <row r="216" ht="14.25" customHeight="1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</row>
    <row r="217" ht="14.25" customHeight="1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</row>
    <row r="218" ht="14.25" customHeight="1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</row>
    <row r="219" ht="14.25" customHeight="1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</row>
    <row r="220" ht="14.25" customHeight="1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</row>
    <row r="221" ht="14.25" customHeight="1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</row>
    <row r="222" ht="14.25" customHeight="1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</row>
    <row r="223" ht="14.25" customHeight="1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</row>
    <row r="224" ht="14.25" customHeight="1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</row>
    <row r="225" ht="14.25" customHeight="1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</row>
    <row r="226" ht="14.25" customHeight="1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</row>
    <row r="227" ht="14.25" customHeight="1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</row>
    <row r="228" ht="14.25" customHeight="1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</row>
    <row r="229" ht="14.25" customHeight="1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</row>
    <row r="230" ht="14.25" customHeight="1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</row>
    <row r="231" ht="14.25" customHeight="1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</row>
    <row r="232" ht="14.25" customHeight="1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</row>
    <row r="233" ht="14.25" customHeight="1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</row>
    <row r="234" ht="14.25" customHeight="1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</row>
    <row r="235" ht="14.25" customHeight="1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</row>
    <row r="236" ht="14.25" customHeight="1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</row>
    <row r="237" ht="14.25" customHeight="1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</row>
    <row r="238" ht="14.25" customHeight="1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</row>
    <row r="239" ht="14.25" customHeight="1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</row>
    <row r="240" ht="14.25" customHeight="1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</row>
    <row r="241" ht="14.25" customHeight="1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</row>
    <row r="242" ht="14.25" customHeight="1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</row>
    <row r="243" ht="14.25" customHeight="1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</row>
    <row r="244" ht="14.25" customHeight="1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</row>
    <row r="245" ht="14.25" customHeight="1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</row>
    <row r="246" ht="14.25" customHeight="1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</row>
    <row r="247" ht="14.25" customHeight="1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</row>
    <row r="248" ht="14.25" customHeight="1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</row>
    <row r="249" ht="14.25" customHeight="1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</row>
    <row r="250" ht="14.25" customHeight="1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</row>
    <row r="251" ht="14.25" customHeight="1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</row>
    <row r="252" ht="14.25" customHeight="1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</row>
    <row r="253" ht="14.25" customHeight="1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</row>
    <row r="254" ht="14.25" customHeight="1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</row>
    <row r="255" ht="14.25" customHeight="1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</row>
    <row r="256" ht="14.25" customHeight="1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</row>
    <row r="257" ht="14.25" customHeight="1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</row>
    <row r="258" ht="14.25" customHeight="1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</row>
    <row r="259" ht="14.25" customHeight="1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</row>
    <row r="260" ht="14.25" customHeight="1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</row>
    <row r="261" ht="14.25" customHeight="1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</row>
    <row r="262" ht="14.25" customHeight="1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</row>
    <row r="263" ht="14.25" customHeight="1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</row>
    <row r="264" ht="14.25" customHeight="1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</row>
    <row r="265" ht="14.25" customHeight="1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</row>
    <row r="266" ht="14.25" customHeight="1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</row>
    <row r="267" ht="14.25" customHeight="1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</row>
    <row r="268" ht="14.25" customHeight="1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</row>
    <row r="269" ht="14.25" customHeight="1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</row>
    <row r="270" ht="14.25" customHeight="1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</row>
    <row r="271" ht="14.25" customHeight="1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</row>
    <row r="272" ht="14.25" customHeight="1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</row>
    <row r="273" ht="14.25" customHeight="1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</row>
    <row r="274" ht="14.25" customHeight="1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</row>
    <row r="275" ht="14.25" customHeight="1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</row>
    <row r="276" ht="14.25" customHeight="1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</row>
    <row r="277" ht="14.25" customHeight="1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</row>
    <row r="278" ht="14.25" customHeight="1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</row>
    <row r="279" ht="14.25" customHeight="1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</row>
    <row r="280" ht="14.25" customHeight="1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</row>
    <row r="281" ht="14.25" customHeight="1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</row>
    <row r="282" ht="14.25" customHeight="1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</row>
    <row r="283" ht="14.25" customHeight="1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</row>
    <row r="284" ht="14.25" customHeight="1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</row>
    <row r="285" ht="14.25" customHeight="1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</row>
    <row r="286" ht="14.25" customHeight="1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</row>
    <row r="287" ht="14.25" customHeight="1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</row>
    <row r="288" ht="14.25" customHeight="1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</row>
    <row r="289" ht="14.25" customHeight="1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</row>
    <row r="290" ht="14.25" customHeight="1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</row>
    <row r="291" ht="14.25" customHeight="1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</row>
    <row r="292" ht="14.25" customHeight="1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</row>
    <row r="293" ht="14.25" customHeight="1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</row>
    <row r="294" ht="14.25" customHeight="1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</row>
    <row r="295" ht="14.25" customHeight="1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</row>
    <row r="296" ht="14.25" customHeight="1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</row>
    <row r="297" ht="14.25" customHeight="1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</row>
    <row r="298" ht="14.25" customHeight="1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</row>
    <row r="299" ht="14.25" customHeight="1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</row>
    <row r="300" ht="14.25" customHeight="1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</row>
    <row r="301" ht="14.25" customHeight="1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</row>
    <row r="302" ht="14.25" customHeight="1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</row>
    <row r="303" ht="14.25" customHeight="1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</row>
    <row r="304" ht="14.25" customHeight="1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</row>
    <row r="305" ht="14.25" customHeight="1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</row>
    <row r="306" ht="14.25" customHeight="1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</row>
    <row r="307" ht="14.25" customHeight="1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</row>
    <row r="308" ht="14.25" customHeight="1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</row>
    <row r="309" ht="14.25" customHeight="1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</row>
    <row r="310" ht="14.25" customHeight="1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</row>
    <row r="311" ht="14.25" customHeight="1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</row>
    <row r="312" ht="14.25" customHeight="1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</row>
    <row r="313" ht="14.25" customHeight="1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</row>
    <row r="314" ht="14.25" customHeight="1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</row>
    <row r="315" ht="14.25" customHeight="1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</row>
    <row r="316" ht="14.25" customHeight="1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</row>
    <row r="317" ht="14.25" customHeight="1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</row>
    <row r="318" ht="14.25" customHeight="1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</row>
    <row r="319" ht="14.25" customHeight="1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</row>
    <row r="320" ht="14.25" customHeight="1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</row>
    <row r="321" ht="14.25" customHeight="1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</row>
    <row r="322" ht="14.25" customHeight="1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</row>
    <row r="323" ht="14.25" customHeight="1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</row>
    <row r="324" ht="14.25" customHeight="1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</row>
    <row r="325" ht="14.25" customHeight="1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</row>
    <row r="326" ht="14.25" customHeight="1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</row>
    <row r="327" ht="14.25" customHeight="1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</row>
    <row r="328" ht="14.25" customHeight="1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</row>
    <row r="329" ht="14.25" customHeight="1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</row>
    <row r="330" ht="14.25" customHeight="1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</row>
    <row r="331" ht="14.25" customHeight="1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</row>
    <row r="332" ht="14.25" customHeight="1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</row>
    <row r="333" ht="14.25" customHeight="1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</row>
    <row r="334" ht="14.25" customHeight="1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</row>
    <row r="335" ht="14.25" customHeight="1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</row>
    <row r="336" ht="14.25" customHeight="1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</row>
    <row r="337" ht="14.25" customHeight="1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</row>
    <row r="338" ht="14.25" customHeight="1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</row>
    <row r="339" ht="14.25" customHeight="1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</row>
    <row r="340" ht="14.25" customHeight="1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</row>
    <row r="341" ht="14.25" customHeight="1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</row>
    <row r="342" ht="14.25" customHeight="1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</row>
    <row r="343" ht="14.25" customHeight="1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</row>
    <row r="344" ht="14.25" customHeight="1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</row>
    <row r="345" ht="14.25" customHeight="1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</row>
    <row r="346" ht="14.25" customHeight="1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</row>
    <row r="347" ht="14.25" customHeight="1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</row>
    <row r="348" ht="14.25" customHeight="1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</row>
    <row r="349" ht="14.25" customHeight="1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</row>
    <row r="350" ht="14.25" customHeight="1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</row>
    <row r="351" ht="14.25" customHeight="1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</row>
    <row r="352" ht="14.25" customHeight="1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</row>
    <row r="353" ht="14.25" customHeight="1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</row>
    <row r="354" ht="14.25" customHeight="1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</row>
    <row r="355" ht="14.25" customHeight="1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</row>
    <row r="356" ht="14.25" customHeight="1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</row>
    <row r="357" ht="14.25" customHeight="1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</row>
    <row r="358" ht="14.25" customHeight="1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</row>
    <row r="359" ht="14.25" customHeight="1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</row>
    <row r="360" ht="14.25" customHeight="1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</row>
    <row r="361" ht="14.25" customHeight="1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</row>
    <row r="362" ht="14.25" customHeight="1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</row>
    <row r="363" ht="14.25" customHeight="1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</row>
    <row r="364" ht="14.25" customHeight="1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</row>
    <row r="365" ht="14.25" customHeight="1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</row>
    <row r="366" ht="14.25" customHeight="1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</row>
    <row r="367" ht="14.25" customHeight="1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</row>
    <row r="368" ht="14.25" customHeight="1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</row>
    <row r="369" ht="14.25" customHeight="1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</row>
    <row r="370" ht="14.25" customHeight="1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</row>
    <row r="371" ht="14.25" customHeight="1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</row>
    <row r="372" ht="14.25" customHeight="1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</row>
    <row r="373" ht="14.25" customHeight="1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</row>
    <row r="374" ht="14.25" customHeight="1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</row>
    <row r="375" ht="14.25" customHeight="1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</row>
    <row r="376" ht="14.25" customHeight="1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</row>
    <row r="377" ht="14.25" customHeight="1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</row>
    <row r="378" ht="14.25" customHeight="1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</row>
    <row r="379" ht="14.25" customHeight="1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</row>
    <row r="380" ht="14.25" customHeight="1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</row>
    <row r="381" ht="14.25" customHeight="1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</row>
    <row r="382" ht="14.25" customHeight="1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</row>
    <row r="383" ht="14.25" customHeight="1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</row>
    <row r="384" ht="14.25" customHeight="1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</row>
    <row r="385" ht="14.25" customHeight="1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</row>
    <row r="386" ht="14.25" customHeight="1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</row>
    <row r="387" ht="14.25" customHeight="1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</row>
    <row r="388" ht="14.25" customHeight="1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</row>
    <row r="389" ht="14.25" customHeight="1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</row>
    <row r="390" ht="14.25" customHeight="1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</row>
    <row r="391" ht="14.25" customHeight="1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</row>
    <row r="392" ht="14.25" customHeight="1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</row>
    <row r="393" ht="14.25" customHeight="1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</row>
    <row r="394" ht="14.25" customHeight="1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</row>
    <row r="395" ht="14.25" customHeight="1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</row>
    <row r="396" ht="14.25" customHeight="1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</row>
    <row r="397" ht="14.25" customHeight="1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</row>
    <row r="398" ht="14.25" customHeight="1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</row>
    <row r="399" ht="14.25" customHeight="1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</row>
    <row r="400" ht="14.25" customHeight="1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</row>
    <row r="401" ht="14.25" customHeight="1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</row>
    <row r="402" ht="14.25" customHeight="1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</row>
    <row r="403" ht="14.25" customHeight="1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</row>
    <row r="404" ht="14.25" customHeight="1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</row>
    <row r="405" ht="14.25" customHeight="1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</row>
    <row r="406" ht="14.25" customHeight="1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</row>
    <row r="407" ht="14.25" customHeight="1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</row>
    <row r="408" ht="14.25" customHeight="1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</row>
    <row r="409" ht="14.25" customHeight="1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</row>
    <row r="410" ht="14.25" customHeight="1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</row>
    <row r="411" ht="14.25" customHeight="1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</row>
    <row r="412" ht="14.25" customHeight="1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</row>
    <row r="413" ht="14.25" customHeight="1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</row>
    <row r="414" ht="14.25" customHeight="1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</row>
    <row r="415" ht="14.25" customHeight="1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</row>
    <row r="416" ht="14.25" customHeight="1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</row>
    <row r="417" ht="14.25" customHeight="1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</row>
    <row r="418" ht="14.25" customHeight="1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</row>
    <row r="419" ht="14.25" customHeight="1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</row>
    <row r="420" ht="14.25" customHeight="1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</row>
    <row r="421" ht="14.25" customHeight="1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</row>
    <row r="422" ht="14.25" customHeight="1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</row>
    <row r="423" ht="14.25" customHeight="1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</row>
    <row r="424" ht="14.25" customHeight="1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</row>
    <row r="425" ht="14.25" customHeight="1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</row>
    <row r="426" ht="14.25" customHeight="1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</row>
    <row r="427" ht="14.25" customHeight="1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</row>
    <row r="428" ht="14.25" customHeight="1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</row>
    <row r="429" ht="14.25" customHeight="1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</row>
    <row r="430" ht="14.25" customHeight="1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</row>
    <row r="431" ht="14.25" customHeight="1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</row>
    <row r="432" ht="14.25" customHeight="1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</row>
    <row r="433" ht="14.25" customHeight="1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</row>
    <row r="434" ht="14.25" customHeight="1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</row>
    <row r="435" ht="14.25" customHeight="1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</row>
    <row r="436" ht="14.25" customHeight="1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</row>
    <row r="437" ht="14.25" customHeight="1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</row>
    <row r="438" ht="14.25" customHeight="1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</row>
    <row r="439" ht="14.25" customHeight="1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</row>
    <row r="440" ht="14.25" customHeight="1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</row>
    <row r="441" ht="14.25" customHeight="1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</row>
    <row r="442" ht="14.25" customHeight="1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</row>
    <row r="443" ht="14.25" customHeight="1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</row>
    <row r="444" ht="14.25" customHeight="1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</row>
    <row r="445" ht="14.25" customHeight="1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</row>
    <row r="446" ht="14.25" customHeight="1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</row>
    <row r="447" ht="14.25" customHeight="1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</row>
    <row r="448" ht="14.25" customHeight="1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</row>
    <row r="449" ht="14.25" customHeight="1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</row>
    <row r="450" ht="14.25" customHeight="1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</row>
    <row r="451" ht="14.25" customHeight="1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</row>
    <row r="452" ht="14.25" customHeight="1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</row>
    <row r="453" ht="14.25" customHeight="1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</row>
    <row r="454" ht="14.25" customHeight="1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</row>
    <row r="455" ht="14.25" customHeight="1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</row>
    <row r="456" ht="14.25" customHeight="1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</row>
    <row r="457" ht="14.25" customHeight="1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</row>
    <row r="458" ht="14.25" customHeight="1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</row>
    <row r="459" ht="14.25" customHeight="1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</row>
    <row r="460" ht="14.25" customHeight="1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</row>
    <row r="461" ht="14.25" customHeight="1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</row>
    <row r="462" ht="14.25" customHeight="1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</row>
    <row r="463" ht="14.25" customHeight="1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</row>
    <row r="464" ht="14.25" customHeight="1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</row>
    <row r="465" ht="14.25" customHeight="1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</row>
    <row r="466" ht="14.25" customHeight="1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</row>
    <row r="467" ht="14.25" customHeight="1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</row>
    <row r="468" ht="14.25" customHeight="1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</row>
    <row r="469" ht="14.25" customHeight="1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</row>
    <row r="470" ht="14.25" customHeight="1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</row>
    <row r="471" ht="14.25" customHeight="1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</row>
    <row r="472" ht="14.25" customHeight="1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</row>
    <row r="473" ht="14.25" customHeight="1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</row>
    <row r="474" ht="14.25" customHeight="1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</row>
    <row r="475" ht="14.25" customHeight="1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</row>
    <row r="476" ht="14.25" customHeight="1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</row>
    <row r="477" ht="14.25" customHeight="1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</row>
    <row r="478" ht="14.25" customHeight="1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</row>
    <row r="479" ht="14.25" customHeight="1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</row>
    <row r="480" ht="14.25" customHeight="1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</row>
    <row r="481" ht="14.25" customHeight="1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</row>
    <row r="482" ht="14.25" customHeight="1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</row>
    <row r="483" ht="14.25" customHeight="1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</row>
    <row r="484" ht="14.25" customHeight="1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</row>
    <row r="485" ht="14.25" customHeight="1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</row>
    <row r="486" ht="14.25" customHeight="1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</row>
    <row r="487" ht="14.25" customHeight="1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</row>
    <row r="488" ht="14.25" customHeight="1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</row>
    <row r="489" ht="14.25" customHeight="1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</row>
    <row r="490" ht="14.25" customHeight="1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</row>
    <row r="491" ht="14.25" customHeight="1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</row>
    <row r="492" ht="14.25" customHeight="1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</row>
    <row r="493" ht="14.25" customHeight="1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</row>
    <row r="494" ht="14.25" customHeight="1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</row>
    <row r="495" ht="14.25" customHeight="1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</row>
    <row r="496" ht="14.25" customHeight="1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</row>
    <row r="497" ht="14.25" customHeight="1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</row>
    <row r="498" ht="14.25" customHeight="1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</row>
    <row r="499" ht="14.25" customHeight="1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</row>
    <row r="500" ht="14.25" customHeight="1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</row>
    <row r="501" ht="14.25" customHeight="1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</row>
    <row r="502" ht="14.25" customHeight="1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</row>
    <row r="503" ht="14.25" customHeight="1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</row>
    <row r="504" ht="14.25" customHeight="1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</row>
    <row r="505" ht="14.25" customHeight="1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</row>
    <row r="506" ht="14.25" customHeight="1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</row>
    <row r="507" ht="14.25" customHeight="1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</row>
    <row r="508" ht="14.25" customHeight="1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</row>
    <row r="509" ht="14.25" customHeight="1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</row>
    <row r="510" ht="14.25" customHeight="1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</row>
    <row r="511" ht="14.25" customHeight="1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</row>
    <row r="512" ht="14.25" customHeight="1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</row>
    <row r="513" ht="14.25" customHeight="1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</row>
    <row r="514" ht="14.25" customHeight="1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</row>
    <row r="515" ht="14.25" customHeight="1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</row>
    <row r="516" ht="14.25" customHeight="1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</row>
    <row r="517" ht="14.25" customHeight="1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</row>
    <row r="518" ht="14.25" customHeight="1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</row>
    <row r="519" ht="14.25" customHeight="1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</row>
    <row r="520" ht="14.25" customHeight="1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</row>
    <row r="521" ht="14.25" customHeight="1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</row>
    <row r="522" ht="14.25" customHeight="1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</row>
    <row r="523" ht="14.25" customHeight="1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</row>
    <row r="524" ht="14.25" customHeight="1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</row>
    <row r="525" ht="14.25" customHeight="1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</row>
    <row r="526" ht="14.25" customHeight="1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</row>
    <row r="527" ht="14.25" customHeight="1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</row>
    <row r="528" ht="14.25" customHeight="1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</row>
    <row r="529" ht="14.25" customHeight="1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</row>
    <row r="530" ht="14.25" customHeight="1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</row>
    <row r="531" ht="14.25" customHeight="1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</row>
    <row r="532" ht="14.25" customHeight="1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</row>
    <row r="533" ht="14.25" customHeight="1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</row>
    <row r="534" ht="14.25" customHeight="1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</row>
    <row r="535" ht="14.25" customHeight="1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</row>
    <row r="536" ht="14.25" customHeight="1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</row>
    <row r="537" ht="14.25" customHeight="1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</row>
    <row r="538" ht="14.25" customHeight="1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</row>
    <row r="539" ht="14.25" customHeight="1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</row>
    <row r="540" ht="14.25" customHeight="1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</row>
    <row r="541" ht="14.25" customHeight="1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</row>
    <row r="542" ht="14.25" customHeight="1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</row>
    <row r="543" ht="14.25" customHeight="1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</row>
    <row r="544" ht="14.25" customHeight="1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</row>
    <row r="545" ht="14.25" customHeight="1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</row>
    <row r="546" ht="14.25" customHeight="1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</row>
    <row r="547" ht="14.25" customHeight="1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</row>
    <row r="548" ht="14.25" customHeight="1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</row>
    <row r="549" ht="14.25" customHeight="1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</row>
    <row r="550" ht="14.25" customHeight="1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</row>
    <row r="551" ht="14.25" customHeight="1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</row>
    <row r="552" ht="14.25" customHeight="1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</row>
    <row r="553" ht="14.25" customHeight="1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</row>
    <row r="554" ht="14.25" customHeight="1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</row>
    <row r="555" ht="14.25" customHeight="1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</row>
    <row r="556" ht="14.25" customHeight="1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</row>
    <row r="557" ht="14.25" customHeight="1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</row>
    <row r="558" ht="14.25" customHeight="1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</row>
    <row r="559" ht="14.25" customHeight="1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</row>
    <row r="560" ht="14.25" customHeight="1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</row>
    <row r="561" ht="14.25" customHeight="1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</row>
    <row r="562" ht="14.25" customHeight="1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</row>
    <row r="563" ht="14.25" customHeight="1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</row>
    <row r="564" ht="14.25" customHeight="1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</row>
    <row r="565" ht="14.25" customHeight="1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</row>
    <row r="566" ht="14.25" customHeight="1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</row>
    <row r="567" ht="14.25" customHeight="1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</row>
    <row r="568" ht="14.25" customHeight="1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</row>
    <row r="569" ht="14.25" customHeight="1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</row>
    <row r="570" ht="14.25" customHeight="1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</row>
    <row r="571" ht="14.25" customHeight="1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</row>
    <row r="572" ht="14.25" customHeight="1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</row>
    <row r="573" ht="14.25" customHeight="1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</row>
    <row r="574" ht="14.25" customHeight="1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</row>
    <row r="575" ht="14.25" customHeight="1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</row>
    <row r="576" ht="14.25" customHeight="1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</row>
    <row r="577" ht="14.25" customHeight="1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</row>
    <row r="578" ht="14.25" customHeight="1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</row>
    <row r="579" ht="14.25" customHeight="1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</row>
    <row r="580" ht="14.25" customHeight="1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</row>
    <row r="581" ht="14.25" customHeight="1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</row>
    <row r="582" ht="14.25" customHeight="1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</row>
    <row r="583" ht="14.25" customHeight="1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</row>
    <row r="584" ht="14.25" customHeight="1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</row>
    <row r="585" ht="14.25" customHeight="1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</row>
    <row r="586" ht="14.25" customHeight="1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</row>
    <row r="587" ht="14.25" customHeight="1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</row>
    <row r="588" ht="14.25" customHeight="1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</row>
    <row r="589" ht="14.25" customHeight="1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</row>
    <row r="590" ht="14.25" customHeight="1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</row>
    <row r="591" ht="14.25" customHeight="1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</row>
    <row r="592" ht="14.25" customHeight="1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</row>
    <row r="593" ht="14.25" customHeight="1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</row>
    <row r="594" ht="14.25" customHeight="1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</row>
    <row r="595" ht="14.25" customHeight="1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</row>
    <row r="596" ht="14.25" customHeight="1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</row>
    <row r="597" ht="14.25" customHeight="1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</row>
    <row r="598" ht="14.25" customHeight="1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</row>
    <row r="599" ht="14.25" customHeight="1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</row>
    <row r="600" ht="14.25" customHeight="1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</row>
    <row r="601" ht="14.25" customHeight="1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</row>
    <row r="602" ht="14.25" customHeight="1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</row>
    <row r="603" ht="14.25" customHeight="1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</row>
    <row r="604" ht="14.25" customHeight="1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</row>
    <row r="605" ht="14.25" customHeight="1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</row>
    <row r="606" ht="14.25" customHeight="1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</row>
    <row r="607" ht="14.25" customHeight="1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</row>
    <row r="608" ht="14.25" customHeight="1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</row>
    <row r="609" ht="14.25" customHeight="1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</row>
    <row r="610" ht="14.25" customHeight="1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</row>
    <row r="611" ht="14.25" customHeight="1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</row>
    <row r="612" ht="14.25" customHeight="1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</row>
    <row r="613" ht="14.25" customHeight="1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</row>
    <row r="614" ht="14.25" customHeight="1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</row>
    <row r="615" ht="14.25" customHeight="1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</row>
    <row r="616" ht="14.25" customHeight="1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</row>
    <row r="617" ht="14.25" customHeight="1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</row>
    <row r="618" ht="14.25" customHeight="1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</row>
    <row r="619" ht="14.25" customHeight="1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</row>
    <row r="620" ht="14.25" customHeight="1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</row>
    <row r="621" ht="14.25" customHeight="1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</row>
    <row r="622" ht="14.25" customHeight="1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</row>
    <row r="623" ht="14.25" customHeight="1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</row>
    <row r="624" ht="14.25" customHeight="1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</row>
    <row r="625" ht="14.25" customHeight="1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</row>
    <row r="626" ht="14.25" customHeight="1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</row>
    <row r="627" ht="14.25" customHeight="1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</row>
    <row r="628" ht="14.25" customHeight="1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</row>
    <row r="629" ht="14.25" customHeight="1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</row>
    <row r="630" ht="14.25" customHeight="1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</row>
    <row r="631" ht="14.25" customHeight="1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</row>
    <row r="632" ht="14.25" customHeight="1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</row>
    <row r="633" ht="14.25" customHeight="1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</row>
    <row r="634" ht="14.25" customHeight="1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</row>
    <row r="635" ht="14.25" customHeight="1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</row>
    <row r="636" ht="14.25" customHeight="1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</row>
    <row r="637" ht="14.25" customHeight="1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</row>
    <row r="638" ht="14.25" customHeight="1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</row>
    <row r="639" ht="14.25" customHeight="1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</row>
    <row r="640" ht="14.25" customHeight="1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</row>
    <row r="641" ht="14.25" customHeight="1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</row>
    <row r="642" ht="14.25" customHeight="1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</row>
    <row r="643" ht="14.25" customHeight="1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</row>
    <row r="644" ht="14.25" customHeight="1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</row>
    <row r="645" ht="14.25" customHeight="1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</row>
    <row r="646" ht="14.25" customHeight="1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</row>
    <row r="647" ht="14.25" customHeight="1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</row>
    <row r="648" ht="14.25" customHeight="1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</row>
    <row r="649" ht="14.25" customHeight="1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</row>
    <row r="650" ht="14.25" customHeight="1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</row>
    <row r="651" ht="14.25" customHeight="1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</row>
    <row r="652" ht="14.25" customHeight="1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</row>
    <row r="653" ht="14.25" customHeight="1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</row>
    <row r="654" ht="14.25" customHeight="1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</row>
    <row r="655" ht="14.25" customHeight="1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</row>
    <row r="656" ht="14.25" customHeight="1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</row>
    <row r="657" ht="14.25" customHeight="1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</row>
    <row r="658" ht="14.25" customHeight="1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</row>
    <row r="659" ht="14.25" customHeight="1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</row>
    <row r="660" ht="14.25" customHeight="1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</row>
    <row r="661" ht="14.25" customHeight="1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</row>
    <row r="662" ht="14.25" customHeight="1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</row>
    <row r="663" ht="14.25" customHeight="1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</row>
    <row r="664" ht="14.25" customHeight="1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</row>
    <row r="665" ht="14.25" customHeight="1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</row>
    <row r="666" ht="14.25" customHeight="1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</row>
    <row r="667" ht="14.25" customHeight="1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</row>
    <row r="668" ht="14.25" customHeight="1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</row>
    <row r="669" ht="14.25" customHeight="1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</row>
    <row r="670" ht="14.25" customHeight="1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</row>
    <row r="671" ht="14.25" customHeight="1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</row>
    <row r="672" ht="14.25" customHeight="1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</row>
    <row r="673" ht="14.25" customHeight="1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</row>
    <row r="674" ht="14.25" customHeight="1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</row>
    <row r="675" ht="14.25" customHeight="1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</row>
    <row r="676" ht="14.25" customHeight="1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</row>
    <row r="677" ht="14.25" customHeight="1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</row>
    <row r="678" ht="14.25" customHeight="1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</row>
    <row r="679" ht="14.25" customHeight="1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</row>
    <row r="680" ht="14.25" customHeight="1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</row>
    <row r="681" ht="14.25" customHeight="1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</row>
    <row r="682" ht="14.25" customHeight="1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</row>
    <row r="683" ht="14.25" customHeight="1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</row>
    <row r="684" ht="14.25" customHeight="1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</row>
    <row r="685" ht="14.25" customHeight="1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</row>
    <row r="686" ht="14.25" customHeight="1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</row>
    <row r="687" ht="14.25" customHeight="1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</row>
    <row r="688" ht="14.25" customHeight="1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</row>
    <row r="689" ht="14.25" customHeight="1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</row>
    <row r="690" ht="14.25" customHeight="1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</row>
    <row r="691" ht="14.25" customHeight="1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</row>
    <row r="692" ht="14.25" customHeight="1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</row>
    <row r="693" ht="14.25" customHeight="1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</row>
    <row r="694" ht="14.25" customHeight="1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</row>
    <row r="695" ht="14.25" customHeight="1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</row>
    <row r="696" ht="14.25" customHeight="1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</row>
    <row r="697" ht="14.25" customHeight="1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</row>
    <row r="698" ht="14.25" customHeight="1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</row>
    <row r="699" ht="14.25" customHeight="1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</row>
    <row r="700" ht="14.25" customHeight="1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</row>
    <row r="701" ht="14.25" customHeight="1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</row>
    <row r="702" ht="14.25" customHeight="1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</row>
    <row r="703" ht="14.25" customHeight="1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</row>
    <row r="704" ht="14.25" customHeight="1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</row>
    <row r="705" ht="14.25" customHeight="1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</row>
    <row r="706" ht="14.25" customHeight="1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</row>
    <row r="707" ht="14.25" customHeight="1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</row>
    <row r="708" ht="14.25" customHeight="1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</row>
    <row r="709" ht="14.25" customHeight="1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</row>
    <row r="710" ht="14.25" customHeight="1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</row>
    <row r="711" ht="14.25" customHeight="1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</row>
    <row r="712" ht="14.25" customHeight="1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</row>
    <row r="713" ht="14.25" customHeight="1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</row>
    <row r="714" ht="14.25" customHeight="1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</row>
    <row r="715" ht="14.25" customHeight="1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</row>
    <row r="716" ht="14.25" customHeight="1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</row>
    <row r="717" ht="14.25" customHeight="1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</row>
    <row r="718" ht="14.25" customHeight="1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</row>
    <row r="719" ht="14.25" customHeight="1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</row>
    <row r="720" ht="14.25" customHeight="1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</row>
    <row r="721" ht="14.25" customHeight="1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</row>
    <row r="722" ht="14.25" customHeight="1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</row>
    <row r="723" ht="14.25" customHeight="1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</row>
    <row r="724" ht="14.25" customHeight="1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</row>
    <row r="725" ht="14.25" customHeight="1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</row>
    <row r="726" ht="14.25" customHeight="1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</row>
    <row r="727" ht="14.25" customHeight="1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</row>
    <row r="728" ht="14.25" customHeight="1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</row>
    <row r="729" ht="14.25" customHeight="1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</row>
    <row r="730" ht="14.25" customHeight="1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</row>
    <row r="731" ht="14.25" customHeight="1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</row>
    <row r="732" ht="14.25" customHeight="1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</row>
    <row r="733" ht="14.25" customHeight="1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</row>
    <row r="734" ht="14.25" customHeight="1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</row>
    <row r="735" ht="14.25" customHeight="1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</row>
    <row r="736" ht="14.25" customHeight="1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</row>
    <row r="737" ht="14.25" customHeight="1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</row>
    <row r="738" ht="14.25" customHeight="1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</row>
    <row r="739" ht="14.25" customHeight="1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</row>
    <row r="740" ht="14.25" customHeight="1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</row>
    <row r="741" ht="14.25" customHeight="1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</row>
    <row r="742" ht="14.25" customHeight="1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</row>
    <row r="743" ht="14.25" customHeight="1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</row>
    <row r="744" ht="14.25" customHeight="1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</row>
    <row r="745" ht="14.25" customHeight="1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</row>
    <row r="746" ht="14.25" customHeight="1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</row>
    <row r="747" ht="14.25" customHeight="1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</row>
    <row r="748" ht="14.25" customHeight="1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</row>
    <row r="749" ht="14.25" customHeight="1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</row>
    <row r="750" ht="14.25" customHeight="1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</row>
    <row r="751" ht="14.25" customHeight="1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</row>
    <row r="752" ht="14.25" customHeight="1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</row>
    <row r="753" ht="14.25" customHeight="1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</row>
    <row r="754" ht="14.25" customHeight="1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</row>
    <row r="755" ht="14.25" customHeight="1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</row>
    <row r="756" ht="14.25" customHeight="1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</row>
    <row r="757" ht="14.25" customHeight="1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</row>
    <row r="758" ht="14.25" customHeight="1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</row>
    <row r="759" ht="14.25" customHeight="1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</row>
    <row r="760" ht="14.25" customHeight="1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</row>
    <row r="761" ht="14.25" customHeight="1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</row>
    <row r="762" ht="14.25" customHeight="1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</row>
    <row r="763" ht="14.25" customHeight="1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</row>
    <row r="764" ht="14.25" customHeight="1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</row>
    <row r="765" ht="14.25" customHeight="1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</row>
    <row r="766" ht="14.25" customHeight="1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</row>
    <row r="767" ht="14.25" customHeight="1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</row>
    <row r="768" ht="14.25" customHeight="1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</row>
    <row r="769" ht="14.25" customHeight="1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</row>
    <row r="770" ht="14.25" customHeight="1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</row>
    <row r="771" ht="14.25" customHeight="1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</row>
    <row r="772" ht="14.25" customHeight="1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</row>
    <row r="773" ht="14.25" customHeight="1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</row>
    <row r="774" ht="14.25" customHeight="1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</row>
    <row r="775" ht="14.25" customHeight="1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</row>
    <row r="776" ht="14.25" customHeight="1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</row>
    <row r="777" ht="14.25" customHeight="1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</row>
    <row r="778" ht="14.25" customHeight="1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</row>
    <row r="779" ht="14.25" customHeight="1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</row>
    <row r="780" ht="14.25" customHeight="1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</row>
    <row r="781" ht="14.25" customHeight="1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</row>
    <row r="782" ht="14.25" customHeight="1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</row>
    <row r="783" ht="14.25" customHeight="1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</row>
    <row r="784" ht="14.25" customHeight="1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</row>
    <row r="785" ht="14.25" customHeight="1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</row>
    <row r="786" ht="14.25" customHeight="1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</row>
    <row r="787" ht="14.25" customHeight="1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</row>
    <row r="788" ht="14.25" customHeight="1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</row>
    <row r="789" ht="14.25" customHeight="1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</row>
    <row r="790" ht="14.25" customHeight="1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</row>
    <row r="791" ht="14.25" customHeight="1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</row>
    <row r="792" ht="14.25" customHeight="1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</row>
    <row r="793" ht="14.25" customHeight="1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</row>
    <row r="794" ht="14.25" customHeight="1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</row>
    <row r="795" ht="14.25" customHeight="1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</row>
    <row r="796" ht="14.25" customHeight="1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</row>
    <row r="797" ht="14.25" customHeight="1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</row>
    <row r="798" ht="14.25" customHeight="1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</row>
    <row r="799" ht="14.25" customHeight="1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</row>
    <row r="800" ht="14.25" customHeight="1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</row>
    <row r="801" ht="14.25" customHeight="1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</row>
    <row r="802" ht="14.25" customHeight="1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</row>
    <row r="803" ht="14.25" customHeight="1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</row>
    <row r="804" ht="14.25" customHeight="1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</row>
    <row r="805" ht="14.25" customHeight="1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</row>
    <row r="806" ht="14.25" customHeight="1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</row>
    <row r="807" ht="14.25" customHeight="1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</row>
    <row r="808" ht="14.25" customHeight="1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</row>
    <row r="809" ht="14.25" customHeight="1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</row>
    <row r="810" ht="14.25" customHeight="1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</row>
    <row r="811" ht="14.25" customHeight="1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</row>
    <row r="812" ht="14.25" customHeight="1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</row>
    <row r="813" ht="14.25" customHeight="1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</row>
    <row r="814" ht="14.25" customHeight="1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</row>
    <row r="815" ht="14.25" customHeight="1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</row>
    <row r="816" ht="14.25" customHeight="1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</row>
    <row r="817" ht="14.25" customHeight="1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</row>
    <row r="818" ht="14.25" customHeight="1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</row>
    <row r="819" ht="14.25" customHeight="1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</row>
    <row r="820" ht="14.25" customHeight="1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</row>
    <row r="821" ht="14.25" customHeight="1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</row>
    <row r="822" ht="14.25" customHeight="1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</row>
    <row r="823" ht="14.25" customHeight="1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</row>
    <row r="824" ht="14.25" customHeight="1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</row>
    <row r="825" ht="14.25" customHeight="1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</row>
    <row r="826" ht="14.25" customHeight="1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</row>
    <row r="827" ht="14.25" customHeight="1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</row>
    <row r="828" ht="14.25" customHeight="1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</row>
    <row r="829" ht="14.25" customHeight="1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</row>
    <row r="830" ht="14.25" customHeight="1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</row>
    <row r="831" ht="14.25" customHeight="1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</row>
    <row r="832" ht="14.25" customHeight="1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</row>
    <row r="833" ht="14.25" customHeight="1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</row>
    <row r="834" ht="14.25" customHeight="1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</row>
    <row r="835" ht="14.25" customHeight="1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</row>
    <row r="836" ht="14.25" customHeight="1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</row>
    <row r="837" ht="14.25" customHeight="1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</row>
    <row r="838" ht="14.25" customHeight="1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</row>
    <row r="839" ht="14.25" customHeight="1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</row>
    <row r="840" ht="14.25" customHeight="1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</row>
    <row r="841" ht="14.25" customHeight="1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</row>
    <row r="842" ht="14.25" customHeight="1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</row>
    <row r="843" ht="14.25" customHeight="1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</row>
    <row r="844" ht="14.25" customHeight="1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</row>
    <row r="845" ht="14.25" customHeight="1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</row>
    <row r="846" ht="14.25" customHeight="1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</row>
    <row r="847" ht="14.25" customHeight="1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</row>
    <row r="848" ht="14.25" customHeight="1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</row>
    <row r="849" ht="14.25" customHeight="1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</row>
    <row r="850" ht="14.25" customHeight="1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</row>
    <row r="851" ht="14.25" customHeight="1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</row>
    <row r="852" ht="14.25" customHeight="1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</row>
    <row r="853" ht="14.25" customHeight="1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</row>
    <row r="854" ht="14.25" customHeight="1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</row>
    <row r="855" ht="14.25" customHeight="1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</row>
    <row r="856" ht="14.25" customHeight="1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</row>
    <row r="857" ht="14.25" customHeight="1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</row>
    <row r="858" ht="14.25" customHeight="1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</row>
    <row r="859" ht="14.25" customHeight="1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</row>
    <row r="860" ht="14.25" customHeight="1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</row>
    <row r="861" ht="14.25" customHeight="1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</row>
    <row r="862" ht="14.25" customHeight="1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</row>
    <row r="863" ht="14.25" customHeight="1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</row>
    <row r="864" ht="14.25" customHeight="1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</row>
    <row r="865" ht="14.25" customHeight="1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</row>
    <row r="866" ht="14.25" customHeight="1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</row>
    <row r="867" ht="14.25" customHeight="1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</row>
    <row r="868" ht="14.25" customHeight="1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</row>
    <row r="869" ht="14.25" customHeight="1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</row>
    <row r="870" ht="14.25" customHeight="1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</row>
    <row r="871" ht="14.25" customHeight="1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</row>
    <row r="872" ht="14.25" customHeight="1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</row>
    <row r="873" ht="14.25" customHeight="1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</row>
    <row r="874" ht="14.25" customHeight="1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</row>
    <row r="875" ht="14.25" customHeight="1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</row>
    <row r="876" ht="14.25" customHeight="1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</row>
    <row r="877" ht="14.25" customHeight="1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</row>
    <row r="878" ht="14.25" customHeight="1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</row>
    <row r="879" ht="14.25" customHeight="1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</row>
    <row r="880" ht="14.25" customHeight="1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</row>
    <row r="881" ht="14.25" customHeight="1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</row>
    <row r="882" ht="14.25" customHeight="1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</row>
    <row r="883" ht="14.25" customHeight="1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</row>
    <row r="884" ht="14.25" customHeight="1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</row>
    <row r="885" ht="14.25" customHeight="1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</row>
    <row r="886" ht="14.25" customHeight="1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</row>
    <row r="887" ht="14.25" customHeight="1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</row>
    <row r="888" ht="14.25" customHeight="1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</row>
    <row r="889" ht="14.25" customHeight="1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</row>
    <row r="890" ht="14.25" customHeight="1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</row>
    <row r="891" ht="14.25" customHeight="1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</row>
    <row r="892" ht="14.25" customHeight="1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</row>
    <row r="893" ht="14.25" customHeight="1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</row>
    <row r="894" ht="14.25" customHeight="1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</row>
    <row r="895" ht="14.25" customHeight="1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</row>
    <row r="896" ht="14.25" customHeight="1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</row>
    <row r="897" ht="14.25" customHeight="1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</row>
    <row r="898" ht="14.25" customHeight="1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</row>
    <row r="899" ht="14.25" customHeight="1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</row>
    <row r="900" ht="14.25" customHeight="1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</row>
    <row r="901" ht="14.25" customHeight="1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</row>
    <row r="902" ht="14.25" customHeight="1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</row>
    <row r="903" ht="14.25" customHeight="1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</row>
    <row r="904" ht="14.25" customHeight="1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</row>
    <row r="905" ht="14.25" customHeight="1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</row>
    <row r="906" ht="14.25" customHeight="1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</row>
    <row r="907" ht="14.25" customHeight="1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</row>
    <row r="908" ht="14.25" customHeight="1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</row>
    <row r="909" ht="14.25" customHeight="1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</row>
    <row r="910" ht="14.25" customHeight="1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</row>
    <row r="911" ht="14.25" customHeight="1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</row>
    <row r="912" ht="14.25" customHeight="1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</row>
    <row r="913" ht="14.25" customHeight="1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</row>
    <row r="914" ht="14.25" customHeight="1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</row>
    <row r="915" ht="14.25" customHeight="1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</row>
    <row r="916" ht="14.25" customHeight="1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</row>
    <row r="917" ht="14.25" customHeight="1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</row>
    <row r="918" ht="14.25" customHeight="1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</row>
    <row r="919" ht="14.25" customHeight="1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</row>
    <row r="920" ht="14.25" customHeight="1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</row>
    <row r="921" ht="14.25" customHeight="1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</row>
    <row r="922" ht="14.25" customHeight="1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</row>
    <row r="923" ht="14.25" customHeight="1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</row>
    <row r="924" ht="14.25" customHeight="1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</row>
    <row r="925" ht="14.25" customHeight="1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</row>
    <row r="926" ht="14.25" customHeight="1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</row>
    <row r="927" ht="14.25" customHeight="1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</row>
    <row r="928" ht="14.25" customHeight="1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</row>
    <row r="929" ht="14.25" customHeight="1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</row>
    <row r="930" ht="14.25" customHeight="1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</row>
    <row r="931" ht="14.25" customHeight="1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</row>
    <row r="932" ht="14.25" customHeight="1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</row>
    <row r="933" ht="14.25" customHeight="1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</row>
    <row r="934" ht="14.25" customHeight="1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</row>
    <row r="935" ht="14.25" customHeight="1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</row>
    <row r="936" ht="14.25" customHeight="1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</row>
    <row r="937" ht="14.25" customHeight="1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</row>
    <row r="938" ht="14.25" customHeight="1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</row>
    <row r="939" ht="14.25" customHeight="1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</row>
    <row r="940" ht="14.25" customHeight="1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</row>
    <row r="941" ht="14.25" customHeight="1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</row>
    <row r="942" ht="14.25" customHeight="1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</row>
    <row r="943" ht="14.25" customHeight="1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</row>
    <row r="944" ht="14.25" customHeight="1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</row>
    <row r="945" ht="14.25" customHeight="1">
      <c r="A945" s="1"/>
      <c r="B945" s="1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</row>
    <row r="946" ht="14.25" customHeight="1">
      <c r="A946" s="1"/>
      <c r="B946" s="1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</row>
    <row r="947" ht="14.25" customHeight="1">
      <c r="A947" s="1"/>
      <c r="B947" s="1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</row>
    <row r="948" ht="14.25" customHeight="1">
      <c r="A948" s="1"/>
      <c r="B948" s="1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</row>
    <row r="949" ht="14.25" customHeight="1">
      <c r="A949" s="1"/>
      <c r="B949" s="1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</row>
    <row r="950" ht="14.25" customHeight="1">
      <c r="A950" s="1"/>
      <c r="B950" s="1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</row>
    <row r="951" ht="14.25" customHeight="1">
      <c r="A951" s="1"/>
      <c r="B951" s="1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</row>
    <row r="952" ht="14.25" customHeight="1">
      <c r="A952" s="1"/>
      <c r="B952" s="1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</row>
    <row r="953" ht="14.25" customHeight="1">
      <c r="A953" s="1"/>
      <c r="B953" s="1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</row>
    <row r="954" ht="14.25" customHeight="1">
      <c r="A954" s="1"/>
      <c r="B954" s="1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</row>
    <row r="955" ht="14.25" customHeight="1">
      <c r="A955" s="1"/>
      <c r="B955" s="1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</row>
    <row r="956" ht="14.25" customHeight="1">
      <c r="A956" s="1"/>
      <c r="B956" s="1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</row>
    <row r="957" ht="14.25" customHeight="1">
      <c r="A957" s="1"/>
      <c r="B957" s="1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</row>
    <row r="958" ht="14.25" customHeight="1">
      <c r="A958" s="1"/>
      <c r="B958" s="1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</row>
    <row r="959" ht="14.25" customHeight="1">
      <c r="A959" s="1"/>
      <c r="B959" s="1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</row>
    <row r="960" ht="14.25" customHeight="1">
      <c r="A960" s="1"/>
      <c r="B960" s="1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</row>
    <row r="961" ht="14.25" customHeight="1">
      <c r="A961" s="1"/>
      <c r="B961" s="1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</row>
    <row r="962" ht="14.25" customHeight="1">
      <c r="A962" s="1"/>
      <c r="B962" s="1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</row>
    <row r="963" ht="14.25" customHeight="1">
      <c r="A963" s="1"/>
      <c r="B963" s="1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</row>
    <row r="964" ht="14.25" customHeight="1">
      <c r="A964" s="1"/>
      <c r="B964" s="1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</row>
    <row r="965" ht="14.25" customHeight="1">
      <c r="A965" s="1"/>
      <c r="B965" s="1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</row>
    <row r="966" ht="14.25" customHeight="1">
      <c r="A966" s="1"/>
      <c r="B966" s="1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</row>
    <row r="967" ht="14.25" customHeight="1">
      <c r="A967" s="1"/>
      <c r="B967" s="1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</row>
    <row r="968" ht="14.25" customHeight="1">
      <c r="A968" s="1"/>
      <c r="B968" s="1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</row>
    <row r="969" ht="14.25" customHeight="1">
      <c r="A969" s="1"/>
      <c r="B969" s="1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</row>
    <row r="970" ht="14.25" customHeight="1">
      <c r="A970" s="1"/>
      <c r="B970" s="1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</row>
    <row r="971" ht="14.25" customHeight="1">
      <c r="A971" s="1"/>
      <c r="B971" s="1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</row>
    <row r="972" ht="14.25" customHeight="1">
      <c r="A972" s="1"/>
      <c r="B972" s="1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</row>
    <row r="973" ht="14.25" customHeight="1">
      <c r="A973" s="1"/>
      <c r="B973" s="1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</row>
    <row r="974" ht="14.25" customHeight="1">
      <c r="A974" s="1"/>
      <c r="B974" s="1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</row>
    <row r="975" ht="14.25" customHeight="1">
      <c r="A975" s="1"/>
      <c r="B975" s="1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</row>
    <row r="976" ht="14.25" customHeight="1">
      <c r="A976" s="1"/>
      <c r="B976" s="1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</row>
    <row r="977" ht="14.25" customHeight="1">
      <c r="A977" s="1"/>
      <c r="B977" s="1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</row>
    <row r="978" ht="14.25" customHeight="1">
      <c r="A978" s="1"/>
      <c r="B978" s="1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</row>
    <row r="979" ht="14.25" customHeight="1">
      <c r="A979" s="1"/>
      <c r="B979" s="1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</row>
    <row r="980" ht="14.25" customHeight="1">
      <c r="A980" s="1"/>
      <c r="B980" s="1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</row>
    <row r="981" ht="14.25" customHeight="1">
      <c r="A981" s="1"/>
      <c r="B981" s="1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</row>
    <row r="982" ht="14.25" customHeight="1">
      <c r="A982" s="1"/>
      <c r="B982" s="1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</row>
    <row r="983" ht="14.25" customHeight="1">
      <c r="A983" s="1"/>
      <c r="B983" s="1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</row>
    <row r="984" ht="14.25" customHeight="1">
      <c r="A984" s="1"/>
      <c r="B984" s="1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</row>
    <row r="985" ht="14.25" customHeight="1">
      <c r="A985" s="1"/>
      <c r="B985" s="1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</row>
    <row r="986" ht="14.25" customHeight="1">
      <c r="A986" s="1"/>
      <c r="B986" s="1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</row>
    <row r="987" ht="14.25" customHeight="1">
      <c r="A987" s="1"/>
      <c r="B987" s="1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</row>
    <row r="988" ht="14.25" customHeight="1">
      <c r="A988" s="1"/>
      <c r="B988" s="1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</row>
    <row r="989" ht="14.25" customHeight="1">
      <c r="A989" s="1"/>
      <c r="B989" s="1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</row>
    <row r="990" ht="14.25" customHeight="1">
      <c r="A990" s="1"/>
      <c r="B990" s="1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</row>
    <row r="991" ht="14.25" customHeight="1">
      <c r="A991" s="1"/>
      <c r="B991" s="1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</row>
    <row r="992" ht="14.25" customHeight="1">
      <c r="A992" s="1"/>
      <c r="B992" s="1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</row>
    <row r="993" ht="14.25" customHeight="1">
      <c r="A993" s="1"/>
      <c r="B993" s="1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</row>
    <row r="994" ht="14.25" customHeight="1">
      <c r="A994" s="1"/>
      <c r="B994" s="1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</row>
    <row r="995" ht="14.25" customHeight="1">
      <c r="A995" s="1"/>
      <c r="B995" s="1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</row>
    <row r="996" ht="14.25" customHeight="1">
      <c r="A996" s="1"/>
      <c r="B996" s="1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</row>
    <row r="997" ht="14.25" customHeight="1">
      <c r="A997" s="1"/>
      <c r="B997" s="1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</row>
    <row r="998" ht="14.25" customHeight="1">
      <c r="A998" s="1"/>
      <c r="B998" s="1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</row>
    <row r="999" ht="14.25" customHeight="1">
      <c r="A999" s="1"/>
      <c r="B999" s="1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</row>
    <row r="1000" ht="14.25" customHeight="1">
      <c r="A1000" s="1"/>
      <c r="B1000" s="1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</row>
  </sheetData>
  <mergeCells count="140">
    <mergeCell ref="AB25:AC26"/>
    <mergeCell ref="AD25:AE26"/>
    <mergeCell ref="AF25:AG26"/>
    <mergeCell ref="AH25:AI26"/>
    <mergeCell ref="N25:O26"/>
    <mergeCell ref="P25:Q26"/>
    <mergeCell ref="R25:S26"/>
    <mergeCell ref="T25:U26"/>
    <mergeCell ref="V25:W26"/>
    <mergeCell ref="X25:Y26"/>
    <mergeCell ref="Z25:AA26"/>
    <mergeCell ref="AD27:AE27"/>
    <mergeCell ref="AF27:AG27"/>
    <mergeCell ref="AH27:AI27"/>
    <mergeCell ref="P27:Q27"/>
    <mergeCell ref="R27:S27"/>
    <mergeCell ref="T27:U27"/>
    <mergeCell ref="V27:W27"/>
    <mergeCell ref="X27:Y27"/>
    <mergeCell ref="Z27:AA27"/>
    <mergeCell ref="AB27:AC27"/>
    <mergeCell ref="AD28:AE28"/>
    <mergeCell ref="AF28:AG28"/>
    <mergeCell ref="AH28:AI28"/>
    <mergeCell ref="P28:Q28"/>
    <mergeCell ref="R28:S28"/>
    <mergeCell ref="T28:U28"/>
    <mergeCell ref="V28:W28"/>
    <mergeCell ref="X28:Y28"/>
    <mergeCell ref="Z28:AA28"/>
    <mergeCell ref="AB28:AC28"/>
    <mergeCell ref="P8:Q8"/>
    <mergeCell ref="R8:S8"/>
    <mergeCell ref="P9:Q9"/>
    <mergeCell ref="R9:S9"/>
    <mergeCell ref="T8:U8"/>
    <mergeCell ref="V8:W8"/>
    <mergeCell ref="X8:Y8"/>
    <mergeCell ref="Z8:AA8"/>
    <mergeCell ref="AB8:AC8"/>
    <mergeCell ref="AD8:AE8"/>
    <mergeCell ref="AF8:AG8"/>
    <mergeCell ref="AH8:AI8"/>
    <mergeCell ref="C2:C6"/>
    <mergeCell ref="E2:AA5"/>
    <mergeCell ref="AF2:AJ6"/>
    <mergeCell ref="D8:E8"/>
    <mergeCell ref="F8:G8"/>
    <mergeCell ref="H8:I8"/>
    <mergeCell ref="J8:K8"/>
    <mergeCell ref="AD29:AE29"/>
    <mergeCell ref="AF29:AG29"/>
    <mergeCell ref="AH29:AI29"/>
    <mergeCell ref="P29:Q29"/>
    <mergeCell ref="R29:S29"/>
    <mergeCell ref="T29:U29"/>
    <mergeCell ref="V29:W29"/>
    <mergeCell ref="X29:Y29"/>
    <mergeCell ref="Z29:AA29"/>
    <mergeCell ref="AB29:AC29"/>
    <mergeCell ref="AF34:AG34"/>
    <mergeCell ref="AH34:AI34"/>
    <mergeCell ref="R34:S34"/>
    <mergeCell ref="T34:U34"/>
    <mergeCell ref="V34:W34"/>
    <mergeCell ref="X34:Y34"/>
    <mergeCell ref="Z34:AA34"/>
    <mergeCell ref="AB34:AC34"/>
    <mergeCell ref="AD34:AE34"/>
    <mergeCell ref="D34:E34"/>
    <mergeCell ref="F34:G34"/>
    <mergeCell ref="H34:I34"/>
    <mergeCell ref="J34:K34"/>
    <mergeCell ref="L34:M34"/>
    <mergeCell ref="N34:O34"/>
    <mergeCell ref="P34:Q34"/>
    <mergeCell ref="D37:E37"/>
    <mergeCell ref="F37:G37"/>
    <mergeCell ref="H37:I37"/>
    <mergeCell ref="J37:K37"/>
    <mergeCell ref="L37:M37"/>
    <mergeCell ref="N37:O37"/>
    <mergeCell ref="P37:Q37"/>
    <mergeCell ref="AF37:AG37"/>
    <mergeCell ref="AH37:AI37"/>
    <mergeCell ref="R37:S37"/>
    <mergeCell ref="T37:U37"/>
    <mergeCell ref="V37:W37"/>
    <mergeCell ref="X37:Y37"/>
    <mergeCell ref="Z37:AA37"/>
    <mergeCell ref="AB37:AC37"/>
    <mergeCell ref="AD37:AE37"/>
    <mergeCell ref="L8:M8"/>
    <mergeCell ref="N8:O8"/>
    <mergeCell ref="F9:G9"/>
    <mergeCell ref="H9:I9"/>
    <mergeCell ref="J9:K9"/>
    <mergeCell ref="L9:M9"/>
    <mergeCell ref="N9:O9"/>
    <mergeCell ref="D9:E9"/>
    <mergeCell ref="C25:C26"/>
    <mergeCell ref="D25:E26"/>
    <mergeCell ref="F25:G26"/>
    <mergeCell ref="H25:I26"/>
    <mergeCell ref="J25:K26"/>
    <mergeCell ref="L25:M26"/>
    <mergeCell ref="J28:K28"/>
    <mergeCell ref="L28:M28"/>
    <mergeCell ref="J29:K29"/>
    <mergeCell ref="L29:M29"/>
    <mergeCell ref="N29:O29"/>
    <mergeCell ref="D27:E27"/>
    <mergeCell ref="F27:G27"/>
    <mergeCell ref="H27:I27"/>
    <mergeCell ref="J27:K27"/>
    <mergeCell ref="L27:M27"/>
    <mergeCell ref="N27:O27"/>
    <mergeCell ref="D28:E28"/>
    <mergeCell ref="N28:O28"/>
    <mergeCell ref="V33:W33"/>
    <mergeCell ref="X33:Y33"/>
    <mergeCell ref="Z33:AA33"/>
    <mergeCell ref="AB33:AC33"/>
    <mergeCell ref="AD33:AE33"/>
    <mergeCell ref="AF33:AG33"/>
    <mergeCell ref="AH33:AI33"/>
    <mergeCell ref="H33:I33"/>
    <mergeCell ref="J33:K33"/>
    <mergeCell ref="L33:M33"/>
    <mergeCell ref="N33:O33"/>
    <mergeCell ref="P33:Q33"/>
    <mergeCell ref="R33:S33"/>
    <mergeCell ref="T33:U33"/>
    <mergeCell ref="F28:G28"/>
    <mergeCell ref="H28:I28"/>
    <mergeCell ref="D29:E29"/>
    <mergeCell ref="F29:G29"/>
    <mergeCell ref="H29:I29"/>
    <mergeCell ref="D33:E33"/>
    <mergeCell ref="F33:G33"/>
  </mergeCells>
  <dataValidations>
    <dataValidation type="list" allowBlank="1" showErrorMessage="1" sqref="F29 H29 J29 L29 N29 P29 R29 T29 V29 X29 Z29 AB29 AD29 AF29 AH29">
      <formula1>'Tabela dos Splitteres'!$G$4:$G$17</formula1>
    </dataValidation>
    <dataValidation type="list" allowBlank="1" showErrorMessage="1" sqref="D29">
      <formula1>'Tabela dos Splitteres'!$C$13:$C$25</formula1>
    </dataValidation>
    <dataValidation type="list" allowBlank="1" showErrorMessage="1" sqref="D33 F33 H33 J33 L33 N33 P33 R33 T33 V33 X33 Z33 AB33 AD33 AF33 AH33">
      <formula1>'Tabela dos Splitteres'!$C$5:$C$9</formula1>
    </dataValidation>
  </dataValidations>
  <printOptions/>
  <pageMargins bottom="0.787401575" footer="0.0" header="0.0" left="0.511811024" right="0.511811024" top="0.7874015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4" width="9.14"/>
    <col customWidth="1" min="5" max="5" width="10.71"/>
    <col customWidth="1" min="6" max="6" width="9.14"/>
    <col customWidth="1" min="7" max="7" width="10.0"/>
    <col customWidth="1" min="8" max="8" width="17.86"/>
    <col customWidth="1" min="9" max="9" width="16.71"/>
    <col customWidth="1" min="10" max="26" width="9.14"/>
  </cols>
  <sheetData>
    <row r="1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66" t="s">
        <v>61</v>
      </c>
      <c r="C3" s="67"/>
      <c r="D3" s="67"/>
      <c r="E3" s="68"/>
      <c r="F3" s="1"/>
      <c r="G3" s="69" t="s">
        <v>62</v>
      </c>
      <c r="H3" s="69" t="s">
        <v>63</v>
      </c>
      <c r="I3" s="69" t="s">
        <v>64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/>
      <c r="B4" s="70" t="s">
        <v>65</v>
      </c>
      <c r="C4" s="71" t="s">
        <v>62</v>
      </c>
      <c r="D4" s="71" t="s">
        <v>66</v>
      </c>
      <c r="E4" s="72" t="s">
        <v>67</v>
      </c>
      <c r="F4" s="1"/>
      <c r="G4" s="69" t="s">
        <v>47</v>
      </c>
      <c r="H4" s="69">
        <v>0.0</v>
      </c>
      <c r="I4" s="69">
        <v>0.0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/>
      <c r="B5" s="70"/>
      <c r="C5" s="71" t="s">
        <v>47</v>
      </c>
      <c r="D5" s="71">
        <v>0.0</v>
      </c>
      <c r="E5" s="72">
        <v>0.0</v>
      </c>
      <c r="F5" s="1"/>
      <c r="G5" s="73" t="s">
        <v>68</v>
      </c>
      <c r="H5" s="74"/>
      <c r="I5" s="7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/>
      <c r="B6" s="75">
        <v>1.0</v>
      </c>
      <c r="C6" s="76" t="s">
        <v>69</v>
      </c>
      <c r="D6" s="77">
        <v>3.7</v>
      </c>
      <c r="E6" s="78">
        <v>3.7</v>
      </c>
      <c r="F6" s="1"/>
      <c r="G6" s="73" t="s">
        <v>70</v>
      </c>
      <c r="H6" s="74">
        <v>21.6</v>
      </c>
      <c r="I6" s="74">
        <v>0.3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75">
        <v>2.0</v>
      </c>
      <c r="C7" s="76" t="s">
        <v>71</v>
      </c>
      <c r="D7" s="77">
        <v>7.1</v>
      </c>
      <c r="E7" s="78">
        <v>7.1</v>
      </c>
      <c r="F7" s="1"/>
      <c r="G7" s="73" t="s">
        <v>72</v>
      </c>
      <c r="H7" s="74">
        <v>18.7</v>
      </c>
      <c r="I7" s="74">
        <v>0.4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79">
        <v>3.0</v>
      </c>
      <c r="C8" s="80" t="s">
        <v>54</v>
      </c>
      <c r="D8" s="81">
        <v>10.5</v>
      </c>
      <c r="E8" s="82">
        <v>10.5</v>
      </c>
      <c r="F8" s="1"/>
      <c r="G8" s="73" t="s">
        <v>73</v>
      </c>
      <c r="H8" s="74">
        <v>14.6</v>
      </c>
      <c r="I8" s="74">
        <v>0.5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79">
        <v>4.0</v>
      </c>
      <c r="C9" s="80" t="s">
        <v>74</v>
      </c>
      <c r="D9" s="81">
        <v>13.7</v>
      </c>
      <c r="E9" s="82">
        <v>13.7</v>
      </c>
      <c r="F9" s="1"/>
      <c r="G9" s="73" t="s">
        <v>41</v>
      </c>
      <c r="H9" s="74">
        <v>11.0</v>
      </c>
      <c r="I9" s="74">
        <v>0.7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83"/>
      <c r="C10" s="83"/>
      <c r="D10" s="1"/>
      <c r="E10" s="1"/>
      <c r="F10" s="1"/>
      <c r="G10" s="73" t="s">
        <v>42</v>
      </c>
      <c r="H10" s="74">
        <v>9.6</v>
      </c>
      <c r="I10" s="74">
        <v>1.0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66" t="s">
        <v>75</v>
      </c>
      <c r="C11" s="67"/>
      <c r="D11" s="67"/>
      <c r="E11" s="68"/>
      <c r="F11" s="1"/>
      <c r="G11" s="73" t="s">
        <v>43</v>
      </c>
      <c r="H11" s="74">
        <v>7.9</v>
      </c>
      <c r="I11" s="74">
        <v>1.4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70" t="s">
        <v>65</v>
      </c>
      <c r="C12" s="71" t="s">
        <v>62</v>
      </c>
      <c r="D12" s="71" t="s">
        <v>76</v>
      </c>
      <c r="E12" s="72" t="s">
        <v>77</v>
      </c>
      <c r="F12" s="1"/>
      <c r="G12" s="73" t="s">
        <v>44</v>
      </c>
      <c r="H12" s="74">
        <v>6.95</v>
      </c>
      <c r="I12" s="74">
        <v>1.7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/>
      <c r="B13" s="70"/>
      <c r="C13" s="71" t="s">
        <v>47</v>
      </c>
      <c r="D13" s="71">
        <v>0.0</v>
      </c>
      <c r="E13" s="72">
        <v>0.0</v>
      </c>
      <c r="F13" s="1"/>
      <c r="G13" s="73" t="s">
        <v>45</v>
      </c>
      <c r="H13" s="74">
        <v>6.0</v>
      </c>
      <c r="I13" s="74">
        <v>1.9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/>
      <c r="B14" s="75">
        <v>5.0</v>
      </c>
      <c r="C14" s="76" t="s">
        <v>70</v>
      </c>
      <c r="D14" s="77">
        <v>21.6</v>
      </c>
      <c r="E14" s="78">
        <v>0.3</v>
      </c>
      <c r="F14" s="1"/>
      <c r="G14" s="73" t="s">
        <v>78</v>
      </c>
      <c r="H14" s="74">
        <v>5.35</v>
      </c>
      <c r="I14" s="74">
        <v>2.3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/>
      <c r="B15" s="75">
        <v>6.0</v>
      </c>
      <c r="C15" s="76" t="s">
        <v>72</v>
      </c>
      <c r="D15" s="77">
        <v>18.7</v>
      </c>
      <c r="E15" s="78">
        <v>0.4</v>
      </c>
      <c r="F15" s="1"/>
      <c r="G15" s="73" t="s">
        <v>79</v>
      </c>
      <c r="H15" s="74">
        <v>4.7</v>
      </c>
      <c r="I15" s="74">
        <v>2.7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/>
      <c r="B16" s="75">
        <v>7.0</v>
      </c>
      <c r="C16" s="76" t="s">
        <v>73</v>
      </c>
      <c r="D16" s="77">
        <v>14.6</v>
      </c>
      <c r="E16" s="78">
        <v>0.5</v>
      </c>
      <c r="F16" s="1"/>
      <c r="G16" s="73" t="s">
        <v>80</v>
      </c>
      <c r="H16" s="74">
        <v>4.15</v>
      </c>
      <c r="I16" s="74">
        <v>3.15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/>
      <c r="B17" s="75">
        <v>8.0</v>
      </c>
      <c r="C17" s="76" t="s">
        <v>41</v>
      </c>
      <c r="D17" s="77">
        <v>11.0</v>
      </c>
      <c r="E17" s="78">
        <v>0.7</v>
      </c>
      <c r="F17" s="1"/>
      <c r="G17" s="73" t="s">
        <v>46</v>
      </c>
      <c r="H17" s="74">
        <v>3.7</v>
      </c>
      <c r="I17" s="74">
        <v>3.7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75">
        <v>9.0</v>
      </c>
      <c r="C18" s="76" t="s">
        <v>42</v>
      </c>
      <c r="D18" s="77">
        <v>9.6</v>
      </c>
      <c r="E18" s="78">
        <v>1.0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75">
        <v>10.0</v>
      </c>
      <c r="C19" s="76" t="s">
        <v>43</v>
      </c>
      <c r="D19" s="77">
        <v>7.9</v>
      </c>
      <c r="E19" s="78">
        <v>1.4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75">
        <v>11.0</v>
      </c>
      <c r="C20" s="76" t="s">
        <v>44</v>
      </c>
      <c r="D20" s="77">
        <v>6.95</v>
      </c>
      <c r="E20" s="78">
        <v>1.7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75">
        <v>12.0</v>
      </c>
      <c r="C21" s="76" t="s">
        <v>45</v>
      </c>
      <c r="D21" s="77">
        <v>6.0</v>
      </c>
      <c r="E21" s="78">
        <v>1.9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75">
        <v>13.0</v>
      </c>
      <c r="C22" s="76" t="s">
        <v>78</v>
      </c>
      <c r="D22" s="77">
        <v>5.35</v>
      </c>
      <c r="E22" s="78">
        <v>2.3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75">
        <v>14.0</v>
      </c>
      <c r="C23" s="76" t="s">
        <v>79</v>
      </c>
      <c r="D23" s="77">
        <v>4.7</v>
      </c>
      <c r="E23" s="78">
        <v>2.7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79">
        <v>15.0</v>
      </c>
      <c r="C24" s="80" t="s">
        <v>80</v>
      </c>
      <c r="D24" s="81">
        <v>4.15</v>
      </c>
      <c r="E24" s="82">
        <v>3.15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79">
        <v>15.0</v>
      </c>
      <c r="C25" s="80" t="s">
        <v>46</v>
      </c>
      <c r="D25" s="81">
        <v>3.7</v>
      </c>
      <c r="E25" s="82">
        <v>3.7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84" t="s">
        <v>81</v>
      </c>
      <c r="C27" s="67"/>
      <c r="D27" s="68"/>
      <c r="E27" s="69">
        <v>3.0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B3:E3"/>
    <mergeCell ref="B11:E11"/>
    <mergeCell ref="B27:D27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2015-03-12T17:40:59Z</dcterms:created>
  <dc:creator>Marcelo Grando Machado</dc:creator>
</cp:coreProperties>
</file>